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755" tabRatio="884" firstSheet="10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51" i="24" l="1"/>
  <c r="K50" i="24"/>
  <c r="K49" i="24"/>
  <c r="J51" i="24"/>
  <c r="J50" i="24"/>
  <c r="J49" i="24"/>
  <c r="K21" i="24" l="1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52" i="24"/>
  <c r="J53" i="24"/>
  <c r="J54" i="24"/>
  <c r="J55" i="24"/>
  <c r="J56" i="24"/>
  <c r="J57" i="24"/>
  <c r="J58" i="24"/>
  <c r="J59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60" i="24" l="1"/>
  <c r="K52" i="24"/>
  <c r="K53" i="24"/>
  <c r="K54" i="24"/>
  <c r="K55" i="24"/>
  <c r="K56" i="24"/>
  <c r="K57" i="24"/>
  <c r="K58" i="24"/>
  <c r="K59" i="24"/>
  <c r="H60" i="24"/>
  <c r="I60" i="24"/>
  <c r="J20" i="24"/>
  <c r="L51" i="24" l="1"/>
  <c r="L49" i="24"/>
  <c r="L50" i="24"/>
  <c r="L21" i="24"/>
  <c r="L25" i="24"/>
  <c r="L29" i="24"/>
  <c r="L33" i="24"/>
  <c r="L37" i="24"/>
  <c r="L41" i="24"/>
  <c r="L27" i="24"/>
  <c r="L35" i="24"/>
  <c r="L39" i="24"/>
  <c r="L24" i="24"/>
  <c r="L36" i="24"/>
  <c r="L22" i="24"/>
  <c r="L26" i="24"/>
  <c r="L30" i="24"/>
  <c r="L34" i="24"/>
  <c r="L38" i="24"/>
  <c r="L42" i="24"/>
  <c r="L23" i="24"/>
  <c r="L31" i="24"/>
  <c r="L28" i="24"/>
  <c r="L32" i="24"/>
  <c r="L40" i="24"/>
  <c r="L45" i="24"/>
  <c r="L43" i="24"/>
  <c r="L47" i="24"/>
  <c r="L48" i="24"/>
  <c r="L46" i="24"/>
  <c r="L44" i="24"/>
  <c r="L52" i="24"/>
  <c r="L60" i="24"/>
  <c r="L59" i="24"/>
  <c r="K60" i="24"/>
  <c r="L56" i="24"/>
  <c r="L55" i="24"/>
  <c r="J60" i="24"/>
  <c r="L20" i="24"/>
  <c r="L57" i="24"/>
  <c r="L53" i="24"/>
  <c r="L58" i="24"/>
  <c r="L54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K20" i="24" l="1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56" i="24"/>
  <c r="M52" i="24"/>
  <c r="M55" i="24"/>
  <c r="M54" i="24"/>
  <c r="M59" i="24"/>
  <c r="M57" i="24"/>
  <c r="M53" i="24"/>
  <c r="M8" i="23"/>
  <c r="D11" i="8" l="1"/>
  <c r="E12" i="8"/>
  <c r="F12" i="8" s="1"/>
  <c r="E8" i="23"/>
  <c r="M58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<sst xmlns="http://schemas.openxmlformats.org/spreadsheetml/2006/main" count="774" uniqueCount="494">
  <si>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</si>
  <si>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</si>
  <si>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</si>
  <si>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</si>
  <si>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</si>
  <si>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</si>
  <si>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</si>
  <si>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</si>
  <si>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</si>
  <si>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</si>
  <si>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</si>
  <si>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</si>
  <si>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</si>
  <si>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</si>
  <si>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</si>
  <si>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</si>
  <si>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</si>
  <si>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</si>
  <si>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</si>
  <si>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</si>
  <si>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</si>
  <si>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</si>
  <si>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</si>
  <si>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</si>
  <si>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</si>
  <si>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</si>
  <si>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</si>
  <si>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</si>
  <si>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</si>
  <si>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</si>
  <si>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</si>
  <si>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</si>
  <si>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</si>
  <si>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</si>
  <si>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</si>
  <si>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</si>
  <si>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</si>
  <si>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</si>
  <si>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</si>
  <si>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</si>
  <si>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</si>
  <si>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</si>
  <si>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</si>
  <si>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</si>
  <si>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</si>
  <si>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</si>
  <si>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</si>
  <si>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</si>
  <si>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</si>
  <si>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</si>
  <si>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</si>
  <si>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</si>
  <si>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</si>
  <si>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</si>
  <si>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</si>
  <si>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</si>
  <si>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</si>
  <si>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</si>
  <si>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</si>
  <si>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</si>
  <si>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</si>
  <si>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</si>
  <si>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</si>
  <si>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</si>
  <si>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</si>
  <si>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</si>
  <si>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</si>
  <si>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</si>
  <si>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</si>
  <si>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</si>
  <si>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</si>
  <si>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</si>
  <si>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</si>
  <si>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</si>
  <si>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</si>
  <si>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</si>
  <si>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</si>
  <si>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</si>
  <si>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</si>
  <si>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</si>
  <si>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</si>
  <si>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</si>
  <si>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</si>
  <si>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</si>
  <si>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</si>
  <si>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</si>
  <si>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</si>
  <si>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</si>
  <si>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</si>
  <si>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</si>
  <si>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</si>
  <si>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</si>
  <si>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</si>
  <si>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</si>
  <si>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</si>
  <si>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</si>
  <si>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</si>
  <si>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</si>
  <si>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</si>
  <si>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</si>
  <si>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</si>
  <si>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</si>
  <si>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</si>
  <si>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</si>
  <si>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</si>
  <si>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</si>
  <si>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</si>
  <si>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</si>
  <si>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</si>
  <si>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</si>
  <si>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</si>
  <si>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</si>
  <si>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</si>
  <si>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</si>
  <si>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</si>
  <si>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</si>
  <si>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</si>
  <si>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</si>
  <si>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</si>
  <si>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</si>
  <si>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</si>
  <si>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</si>
  <si>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</si>
  <si>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</si>
  <si>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</si>
  <si>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</si>
  <si>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</si>
  <si>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</si>
  <si>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</si>
  <si>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</si>
  <si>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</si>
  <si>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</si>
  <si>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</si>
  <si>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</si>
  <si>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</si>
  <si>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</si>
  <si>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</si>
  <si>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</si>
  <si>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</si>
  <si>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</si>
  <si>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</si>
  <si>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</si>
  <si>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</si>
  <si>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</si>
  <si>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</si>
  <si>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</si>
  <si>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</si>
  <si>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</si>
  <si>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</si>
  <si>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</si>
  <si>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</si>
  <si>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</si>
  <si>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</si>
  <si>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</si>
  <si>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</si>
  <si>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</si>
  <si>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</si>
  <si>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</si>
  <si>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</si>
  <si>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</si>
  <si>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</si>
  <si>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</si>
  <si>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</si>
  <si>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</si>
  <si>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</si>
  <si>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</si>
  <si>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</si>
  <si>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</si>
  <si>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</si>
  <si>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</si>
  <si>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</si>
  <si>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</si>
  <si>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</si>
  <si>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</si>
  <si>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</si>
  <si>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</si>
  <si>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</si>
  <si>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</si>
  <si>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</si>
  <si>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</si>
  <si>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</si>
  <si>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</si>
  <si>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</si>
  <si>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</si>
  <si>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</si>
  <si>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</si>
  <si>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</si>
  <si>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</si>
  <si>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</si>
  <si>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</si>
  <si>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</si>
  <si>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</si>
  <si>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</si>
  <si>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</si>
  <si>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</si>
  <si>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</si>
  <si>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</si>
  <si>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</si>
  <si>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</si>
  <si>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</si>
  <si>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</si>
  <si>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</si>
  <si>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</si>
  <si>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</si>
  <si>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</si>
  <si>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</si>
  <si>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</si>
  <si>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</si>
  <si>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</si>
  <si>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</si>
  <si>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</si>
  <si>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</si>
  <si>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</si>
  <si>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</si>
  <si>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</si>
  <si>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</si>
  <si>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</si>
  <si>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</si>
  <si>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</si>
  <si>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</si>
  <si>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</si>
  <si>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</si>
  <si>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</si>
  <si>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</si>
  <si>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</si>
  <si>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</si>
  <si>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</si>
  <si>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</si>
  <si>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</si>
  <si>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</si>
  <si>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</si>
  <si>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</si>
  <si>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</si>
  <si>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</si>
  <si>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</si>
  <si>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</si>
  <si>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</si>
  <si>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</si>
  <si>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</si>
  <si>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</si>
  <si>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</si>
  <si>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</si>
  <si>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</si>
  <si>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</si>
  <si>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</si>
  <si>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</si>
  <si>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</si>
  <si>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</si>
  <si>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</si>
  <si>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</si>
  <si>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</si>
  <si>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</si>
  <si>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</si>
  <si>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</si>
  <si>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</si>
  <si>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</si>
  <si>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</si>
  <si>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</si>
  <si>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</si>
  <si>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</si>
  <si>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</si>
  <si>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</si>
  <si>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</si>
  <si>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</si>
  <si>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</si>
  <si>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</si>
  <si>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</si>
  <si>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</si>
  <si>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</si>
  <si>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</si>
  <si>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</si>
  <si>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</si>
  <si>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</si>
  <si>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</si>
  <si>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</si>
  <si>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</si>
  <si>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</si>
  <si>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</si>
  <si>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</si>
  <si>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</si>
  <si>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</si>
  <si>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</si>
  <si>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</si>
  <si>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</si>
  <si>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</si>
  <si>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</si>
  <si>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</si>
  <si>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</si>
  <si>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</si>
  <si>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</si>
  <si>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</si>
  <si>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</si>
  <si>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</si>
  <si>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</si>
  <si>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</si>
  <si>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</si>
  <si>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</si>
  <si>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</si>
  <si>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</si>
  <si>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</si>
  <si>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</si>
  <si>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</si>
  <si>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</si>
  <si>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</si>
  <si>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</si>
  <si>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</si>
  <si>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</si>
  <si>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</si>
  <si>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</si>
  <si>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</si>
  <si>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</si>
  <si>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</si>
  <si>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</si>
  <si>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</si>
  <si>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</si>
  <si>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</si>
  <si>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</si>
  <si>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</si>
  <si>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</si>
  <si>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</si>
  <si>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</si>
  <si>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</si>
  <si>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</si>
  <si>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</si>
  <si>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</si>
  <si>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</si>
  <si>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</si>
  <si>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</si>
  <si>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</si>
  <si>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</si>
  <si>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</si>
  <si>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</si>
  <si>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</si>
  <si>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</si>
  <si>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</si>
  <si>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</si>
  <si>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</si>
  <si>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</si>
  <si>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</si>
  <si>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</si>
  <si>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</si>
  <si>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</si>
  <si>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</si>
  <si>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</si>
  <si>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</si>
  <si>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</si>
  <si>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</si>
  <si>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</si>
  <si>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</si>
  <si>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</si>
  <si>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</si>
  <si>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</si>
  <si>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</si>
  <si>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</si>
  <si>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</si>
  <si>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</si>
  <si>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</si>
  <si>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</si>
  <si>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</si>
  <si>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</si>
  <si>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</si>
  <si>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</si>
  <si>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</si>
  <si>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</si>
  <si>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</si>
  <si>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</si>
  <si>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</si>
  <si>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</si>
  <si>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</si>
  <si>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</si>
  <si>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</si>
  <si>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</si>
  <si>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</si>
  <si>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</si>
  <si>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</si>
  <si>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</si>
  <si>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</si>
  <si>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</si>
  <si>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</si>
  <si>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</si>
  <si>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</si>
  <si>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 xml:space="preserve">Pessoal e encargos sociais                                                                                  </t>
  </si>
  <si>
    <t xml:space="preserve">Diárias de servidores                                                                                             </t>
  </si>
  <si>
    <t>Destinar recursos para o pagamento de diárias de servidores, destinadas à participação de reuniões, seminários e cursos e demais eventos relacionados às atividades dos servidores.</t>
  </si>
  <si>
    <t xml:space="preserve">Passagens de servidores                                                                                      </t>
  </si>
  <si>
    <t>Garantir recursos destinados aos serviços de emissão bilhetes aéreos, destinados aos servidores por intermédio de agencia de viagens.</t>
  </si>
  <si>
    <t>Locação de bens imóveis</t>
  </si>
  <si>
    <t>Garantir recurso orçamentário para aluguel de imóvel destinado ao funcionamento das atividades administrativas.</t>
  </si>
  <si>
    <t>Assessoria contábil</t>
  </si>
  <si>
    <t>Garantir recursos para manutenção dos serviços de assessoria contábil.</t>
  </si>
  <si>
    <t>Serviços gráficos</t>
  </si>
  <si>
    <t>Destinar recursos para a confecção de material gráfico para a divulgação e promoção da imagem do conselho em eventos e demais programações.</t>
  </si>
  <si>
    <t>Serviços de segurança predial e preventiva</t>
  </si>
  <si>
    <t>Garantir a segurança das atividades e zelar pelo patrimônio público.</t>
  </si>
  <si>
    <t>Seguros de bens móveis</t>
  </si>
  <si>
    <t>Seguros de bens imóveis</t>
  </si>
  <si>
    <t>Zelar pela manutenção e conservação do veículo destinado às atividades do Conselho.</t>
  </si>
  <si>
    <t>Serviços de energia elétrica</t>
  </si>
  <si>
    <t>Serviços de manutenção e conservação de bens móveis e imóveis</t>
  </si>
  <si>
    <t>Garantir recursos para contratação de empresa especializada em manutenção e conservação predial.</t>
  </si>
  <si>
    <t>Serviços de manutenção e conservação de veículos</t>
  </si>
  <si>
    <t>Garantir recursos para contratação de empresa especializada em manutenção e conservação de veículo.</t>
  </si>
  <si>
    <t>Taxas bancárias</t>
  </si>
  <si>
    <t>Manter as condições para cobranças, pagamentos e movimentações financeiras do conselho.</t>
  </si>
  <si>
    <t>Indenizações, multas,  restituições e reposições</t>
  </si>
  <si>
    <t>Garantir recursos orçamentários para indenizações, multas, restituições e semelhantes.</t>
  </si>
  <si>
    <t>Benefícios a pessoal</t>
  </si>
  <si>
    <t>Garantir recursos orçamentários para o pagamento de planos de saúde, auxilio alimentação, auxílio creche e demais benefícios aos servidores deste conselho de classe.</t>
  </si>
  <si>
    <t>Telefone e internet fixa</t>
  </si>
  <si>
    <t>Telefone e internet móvel</t>
  </si>
  <si>
    <t>Serviço da companhia de água e esgoto</t>
  </si>
  <si>
    <t>Serviços de postagens via correios</t>
  </si>
  <si>
    <t>Material de expediente</t>
  </si>
  <si>
    <t>Material de limpeza</t>
  </si>
  <si>
    <t>Material de informática</t>
  </si>
  <si>
    <t>Gêneros de alimentação</t>
  </si>
  <si>
    <t>Uniforme</t>
  </si>
  <si>
    <t>Combustível</t>
  </si>
  <si>
    <t>Serviços limpeza ar-condiconado</t>
  </si>
  <si>
    <t>Publicações DOU</t>
  </si>
  <si>
    <t>Serviços medicina do trabalho</t>
  </si>
  <si>
    <t>Suprimentos de fundos</t>
  </si>
  <si>
    <t xml:space="preserve">Garantir recursos para manutenção dos serviços de telecomunicação móvel. </t>
  </si>
  <si>
    <t>Manter recursos para manutenção das atividades básicas da sede.</t>
  </si>
  <si>
    <t>Manter recursos para manutenção das atividades administrativas da sede.</t>
  </si>
  <si>
    <t>Zelar pela manutenção e conservação dos equiamentos de climatização da sede.</t>
  </si>
  <si>
    <t>Manter recursos para publicações oficiais das atividades administrativas do CAU/AP.</t>
  </si>
  <si>
    <t>Manter recursos para contratação de empresa especializada em realizar PCMSO, PPRA e exames periódicos, admissionais e demnissionais.</t>
  </si>
  <si>
    <t>Manter recursos para aquisição  de combustíveis para uso em veículo do CAU/AP.</t>
  </si>
  <si>
    <t>Garantir recursos para o pagamento de salários, gratificações e encargos dos servidores.</t>
  </si>
  <si>
    <t>Atendimento eficaz das demanas administrativas e financeiras, e juríricas relacionadas as atividades do CAU/AP.</t>
  </si>
  <si>
    <t>Proporcionar condições de deslocamento a outras cidades, municípios aos servidores que estiverem em atividades de capacitação, participando de eventos, ou em qualquer atividade designada pelo conselho.</t>
  </si>
  <si>
    <t>Manter os serviços de assessoramento técnico contábil necessários ao trabalhos do CAU/AP.</t>
  </si>
  <si>
    <t>Proporcionar condições de hospedagens, alimentação e toda logística aos servidores que estiverem em atividades de capacitação, participando de eventos, ou em qualquer atividade designada pelo conselho.</t>
  </si>
  <si>
    <t>Executar as despesas mensais para custear o aluguel da sede destinada ao funcinamento das atividades administrativias.</t>
  </si>
  <si>
    <t>Pagamento de benefícios aos servidores tais como: Auxílio alimentação, auxílio saúde, auxílio creche, vale transporte e demais auxílios previstos no acordo coletivo de trabalho.</t>
  </si>
  <si>
    <t>Garantir qualidade de vida aos servidores, e condições de execução das rotinas trabalhistas.</t>
  </si>
  <si>
    <t>Contratação de empresa especializada em confecção de materiais gráficos tais como: cartazes, banners, certificados, crachá de identificação, panfletos, blocos de notas, pastas, cartão de visitas e demais materiais.</t>
  </si>
  <si>
    <t>Executar as despesas mensais fixas com energia elétrica indispensáveis ao funcionamento da sede do CAU/AP.</t>
  </si>
  <si>
    <t>Executar as despesas mensais fixas com telefone fixo e internet fixa indispensáveis ao funcionamento das atividades administrativas do CAU/AP.</t>
  </si>
  <si>
    <t>Executar as despesas mensais fixas com telefone celular e internet móvel indispensáveis ao funcionamento das atividades administrativas do CAU/AP.</t>
  </si>
  <si>
    <t>Executar as despesas mensais fixas com serviço de fornecimento de água e tratamento de esgoto indispensáveis ao funcionamento da sede do CAU/AP.</t>
  </si>
  <si>
    <t>Contratação de empresa especializada em instalação de câmeras e manuteção de cerca elétrica para garantir a segurança patrimonial do CAU/AP.</t>
  </si>
  <si>
    <t>Adiquirir materiais de expediente necessários para manter e executar as tividades administrativas do conselho.</t>
  </si>
  <si>
    <t>Adiquirir materiais de limpeza necessários para manter e zelar pela sede administrativa do conselho.</t>
  </si>
  <si>
    <t>Adiquirir materiais de informática, processamento de daos e redes necessários para manter e executar as tividades administrativas do conselho.</t>
  </si>
  <si>
    <t>Adiquirir gêneros alimentícios necessários para manter e executar as tividades administrativas do conselho.</t>
  </si>
  <si>
    <t>Contratar empresa especializada em confecção e/ou fornecimento de uniformes para as atividades administrativas do CAU/AP.</t>
  </si>
  <si>
    <t>Contratar empresa especializada em serviços de limpeza de ar-condicionado e centris de ar, para zelar os equipamentos da sede CAU/AP.</t>
  </si>
  <si>
    <t>Serviços de divullgação em diário oficial da união para atender as diversas demandas originadas dos processos administrativas do CAU/AP.</t>
  </si>
  <si>
    <t>Contratação de empresa especializada em elaboração de PCMSO, PPRA e demais relatórios necessários para atender a legislação de segurança do trabalho, bem como executar exames periódicos, admissionais e demissionais para garantir o cumprimento de requisitos trabalhistas dos servidores do CAU/AP.</t>
  </si>
  <si>
    <t>Manter recursos para despesas de pronto atendimento, destinadas a atender as necessidades do CAU/AP.</t>
  </si>
  <si>
    <t>Contratação de empresa especializada em fornecimento de combustível para veículo do CAU/AP.</t>
  </si>
  <si>
    <t>Contratar empresa especializada em serviços de manutenção e conservação, para zelar e manter a limpeza e organização da sede CAU/AP.</t>
  </si>
  <si>
    <t>Contratar empresa especializada em serviços de manutenção preventiva e programadas de veíclos para manter e conservar o veículo do CAU/AP.</t>
  </si>
  <si>
    <t>Manter convênio com o Banco do Brasil, gerenciando as taxas e demais cobranças relativas ao gerenciamento da conta do CAU/AP.</t>
  </si>
  <si>
    <t>Arcar com outras despesas correntes variáveis e outras não recorrentes: idenizações, multas diversas, restituições e reposições que envolvam o CAU/AP.</t>
  </si>
  <si>
    <t>Manter quadro de pessoal mínimo para a realização das atividades da Assessoria Jurídica e Gerência Administrativa e Financeira. Compondo os gastos com: Salário, gratificação de função, salário família, férias, abono pecuniário, encargos sobre a folha, 13º salário.</t>
  </si>
  <si>
    <t>Contratação de seguradora de imóveis para garantir a integridade patrimonial da sede administrativa do CAU/AP.</t>
  </si>
  <si>
    <t>Contratação de seguradora de veículos para garantir a integridade do automóvel destinado às atividades do CAU/AP.</t>
  </si>
  <si>
    <t>Manter os serviços de postagens de correspondências diversas para atender as demandas administrativas do CAU/AP.</t>
  </si>
  <si>
    <t>Zelar pela manutenção e conservação da sede destinadas às atividades do CAU/AP.</t>
  </si>
  <si>
    <t>Manter as condições para o funcionamento da sede.</t>
  </si>
  <si>
    <t>Garantir recursos para manutenção dos serviços de telecomunicção da sede do CAU/AP.</t>
  </si>
  <si>
    <t>Garantir recursos para os serviços de postagens das correspondencias do CAU/AP.</t>
  </si>
  <si>
    <t>Gerente Administrativo e Financeiro</t>
  </si>
  <si>
    <t>Assegurar ao servidores coondições mínimas de estadias e manutenção nas designações do CAU/AP.</t>
  </si>
  <si>
    <t>Assegurar ao servidores coondições de deslocamente nas designações do CAU/AP.</t>
  </si>
  <si>
    <t>Assegurar o funcionamento da sede para atender as demandas do CAU/AP.</t>
  </si>
  <si>
    <t>Atendimento eficaz das demanas contábeis e financeiras do CAU/AP.</t>
  </si>
  <si>
    <t>Atendimento eficaz das demanas gráficas do CAU/AP.</t>
  </si>
  <si>
    <t>Garantir segurnaça predial e patrimonial do CAU/AP.</t>
  </si>
  <si>
    <t>Garantir a integridade  predial e patrimonial do CAU/AP.</t>
  </si>
  <si>
    <t>Garantir a integridade  do veículo  do CAU/AP.</t>
  </si>
  <si>
    <t>Assegurar a idoneidade do CAU/AP.</t>
  </si>
  <si>
    <t>Manter os  serviços bancários do CAU/AP.</t>
  </si>
  <si>
    <t>Zelar pelo bem público do CAU/AP.</t>
  </si>
  <si>
    <t>Zelar e manter as instalação da sede CAU/AP.</t>
  </si>
  <si>
    <t>Garantir o funcinamento das instalações do CAU/AP.</t>
  </si>
  <si>
    <t>Manter os  serviços administrativos do CAU/AP.</t>
  </si>
  <si>
    <t>Garantir a execução dos serviços administrativos do CAU/AP.</t>
  </si>
  <si>
    <t>Suprir as necessidades de execução dos serviços administrativos do CAU/AP.</t>
  </si>
  <si>
    <t>Gerencia  Administrativa e Financeira</t>
  </si>
  <si>
    <t>Conselho de Arquitetura e Urbanismo do Amapá - CAU/AP</t>
  </si>
  <si>
    <t>Máquinas e equipamentos</t>
  </si>
  <si>
    <t>Processamentos de dados</t>
  </si>
  <si>
    <t>Eventos</t>
  </si>
  <si>
    <t>Garantir recursos orçamentários para realização de eventos, seminários, cursos para o CAU/AP.</t>
  </si>
  <si>
    <t>Destinar recursos para a integração com a sociedade acadêmica, profissionais, governo, e a sociedade em geral.</t>
  </si>
  <si>
    <t>Destinar recursos para a aquisição de máquinas e equipamentos.</t>
  </si>
  <si>
    <t>Garantir recursos orçamentários para aquisição de máquinas e equipamentos para o CAU/AP.</t>
  </si>
  <si>
    <t>Garantir recursos orçamentários para aquisição de materiais de processamento de dados para o CAU/AP.</t>
  </si>
  <si>
    <t>Assegurar o relacionamento com a sociedade.</t>
  </si>
  <si>
    <t>Assegurar a garantia de execução das atividades do CAU/AP.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</si>
</sst>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69"/>
  <sheetViews>
    <sheetView showGridLines="0" tabSelected="1" zoomScale="40" zoomScaleNormal="40" zoomScaleSheetLayoutView="80" workbookViewId="0">
      <selection activeCell="H60" sqref="H60"/>
    </sheetView>
  </sheetViews>
  <sheetFormatPr defaultColWidth="9.125" defaultRowHeight="15" x14ac:dyDescent="0.25"/>
  <cols>
    <col min="1" max="1" width="12.125" style="2" customWidth="1"/>
    <col min="2" max="2" width="29.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7.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483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482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380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347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360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116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64.75" customHeight="1" x14ac:dyDescent="0.25">
      <c r="B20" s="308" t="s">
        <v>381</v>
      </c>
      <c r="C20" s="308" t="s">
        <v>429</v>
      </c>
      <c r="D20" s="308" t="s">
        <v>457</v>
      </c>
      <c r="E20" s="308" t="s">
        <v>430</v>
      </c>
      <c r="F20" s="309">
        <v>42736</v>
      </c>
      <c r="G20" s="309">
        <v>43100</v>
      </c>
      <c r="H20" s="310">
        <v>192764.76</v>
      </c>
      <c r="I20" s="310">
        <v>198245.83</v>
      </c>
      <c r="J20" s="323">
        <f>I20-H20</f>
        <v>5481.0699999999779</v>
      </c>
      <c r="K20" s="324">
        <f>IFERROR(I20/H20,)</f>
        <v>1.0284339834729126</v>
      </c>
      <c r="L20" s="324">
        <f>IFERROR(I20/$I$60*100,0)</f>
        <v>39.650701275153381</v>
      </c>
      <c r="M20" s="310"/>
      <c r="N20" s="308" t="s">
        <v>465</v>
      </c>
    </row>
    <row r="21" spans="2:14" ht="234.75" customHeight="1" x14ac:dyDescent="0.25">
      <c r="B21" s="308" t="s">
        <v>406</v>
      </c>
      <c r="C21" s="308" t="s">
        <v>407</v>
      </c>
      <c r="D21" s="308" t="s">
        <v>435</v>
      </c>
      <c r="E21" s="308" t="s">
        <v>436</v>
      </c>
      <c r="F21" s="309">
        <v>42736</v>
      </c>
      <c r="G21" s="309">
        <v>43100</v>
      </c>
      <c r="H21" s="310">
        <v>64003</v>
      </c>
      <c r="I21" s="310">
        <v>17500</v>
      </c>
      <c r="J21" s="323">
        <f t="shared" ref="J21:J59" si="0">I21-H21</f>
        <v>-46503</v>
      </c>
      <c r="K21" s="324">
        <f t="shared" ref="K21:K51" si="1">IFERROR(I21/H21,)</f>
        <v>0.27342468321797414</v>
      </c>
      <c r="L21" s="324">
        <f t="shared" ref="L21:L42" si="2">IFERROR(I21/$I$60*100,0)</f>
        <v>3.5001355252475377</v>
      </c>
      <c r="M21" s="310"/>
      <c r="N21" s="308" t="s">
        <v>465</v>
      </c>
    </row>
    <row r="22" spans="2:14" ht="236.25" x14ac:dyDescent="0.25">
      <c r="B22" s="308" t="s">
        <v>382</v>
      </c>
      <c r="C22" s="308" t="s">
        <v>383</v>
      </c>
      <c r="D22" s="308" t="s">
        <v>433</v>
      </c>
      <c r="E22" s="308" t="s">
        <v>466</v>
      </c>
      <c r="F22" s="309">
        <v>42736</v>
      </c>
      <c r="G22" s="309">
        <v>43100</v>
      </c>
      <c r="H22" s="310">
        <v>0</v>
      </c>
      <c r="I22" s="310">
        <v>8000</v>
      </c>
      <c r="J22" s="323">
        <f t="shared" si="0"/>
        <v>8000</v>
      </c>
      <c r="K22" s="324">
        <f t="shared" si="1"/>
        <v>0</v>
      </c>
      <c r="L22" s="324">
        <f t="shared" si="2"/>
        <v>1.6000619543988743</v>
      </c>
      <c r="M22" s="310"/>
      <c r="N22" s="308" t="s">
        <v>465</v>
      </c>
    </row>
    <row r="23" spans="2:14" ht="210" x14ac:dyDescent="0.25">
      <c r="B23" s="308" t="s">
        <v>384</v>
      </c>
      <c r="C23" s="308" t="s">
        <v>385</v>
      </c>
      <c r="D23" s="308" t="s">
        <v>431</v>
      </c>
      <c r="E23" s="308" t="s">
        <v>467</v>
      </c>
      <c r="F23" s="309">
        <v>42736</v>
      </c>
      <c r="G23" s="309">
        <v>43100</v>
      </c>
      <c r="H23" s="310">
        <v>40000</v>
      </c>
      <c r="I23" s="310">
        <v>45080</v>
      </c>
      <c r="J23" s="323">
        <f t="shared" si="0"/>
        <v>5080</v>
      </c>
      <c r="K23" s="324">
        <f t="shared" si="1"/>
        <v>1.127</v>
      </c>
      <c r="L23" s="324">
        <f t="shared" si="2"/>
        <v>9.0163491130376592</v>
      </c>
      <c r="M23" s="310"/>
      <c r="N23" s="308" t="s">
        <v>465</v>
      </c>
    </row>
    <row r="24" spans="2:14" ht="183.75" x14ac:dyDescent="0.25">
      <c r="B24" s="308" t="s">
        <v>386</v>
      </c>
      <c r="C24" s="308" t="s">
        <v>387</v>
      </c>
      <c r="D24" s="308" t="s">
        <v>434</v>
      </c>
      <c r="E24" s="308" t="s">
        <v>468</v>
      </c>
      <c r="F24" s="309">
        <v>42736</v>
      </c>
      <c r="G24" s="309">
        <v>43100</v>
      </c>
      <c r="H24" s="310">
        <v>48000</v>
      </c>
      <c r="I24" s="310">
        <v>27446</v>
      </c>
      <c r="J24" s="323">
        <f t="shared" si="0"/>
        <v>-20554</v>
      </c>
      <c r="K24" s="324">
        <f t="shared" si="1"/>
        <v>0.5717916666666667</v>
      </c>
      <c r="L24" s="324">
        <f t="shared" si="2"/>
        <v>5.4894125500539381</v>
      </c>
      <c r="M24" s="310"/>
      <c r="N24" s="308" t="s">
        <v>465</v>
      </c>
    </row>
    <row r="25" spans="2:14" ht="105" x14ac:dyDescent="0.25">
      <c r="B25" s="308" t="s">
        <v>388</v>
      </c>
      <c r="C25" s="308" t="s">
        <v>389</v>
      </c>
      <c r="D25" s="308" t="s">
        <v>432</v>
      </c>
      <c r="E25" s="308" t="s">
        <v>469</v>
      </c>
      <c r="F25" s="309">
        <v>42736</v>
      </c>
      <c r="G25" s="309">
        <v>43100</v>
      </c>
      <c r="H25" s="310">
        <v>36000</v>
      </c>
      <c r="I25" s="310">
        <v>15000</v>
      </c>
      <c r="J25" s="323">
        <f t="shared" si="0"/>
        <v>-21000</v>
      </c>
      <c r="K25" s="324">
        <f t="shared" si="1"/>
        <v>0.41666666666666669</v>
      </c>
      <c r="L25" s="324">
        <f t="shared" si="2"/>
        <v>3.0001161644978893</v>
      </c>
      <c r="M25" s="310"/>
      <c r="N25" s="308" t="s">
        <v>465</v>
      </c>
    </row>
    <row r="26" spans="2:14" ht="210" x14ac:dyDescent="0.25">
      <c r="B26" s="308" t="s">
        <v>390</v>
      </c>
      <c r="C26" s="308" t="s">
        <v>391</v>
      </c>
      <c r="D26" s="308" t="s">
        <v>437</v>
      </c>
      <c r="E26" s="308" t="s">
        <v>470</v>
      </c>
      <c r="F26" s="309">
        <v>42736</v>
      </c>
      <c r="G26" s="309">
        <v>43100</v>
      </c>
      <c r="H26" s="310">
        <v>8000</v>
      </c>
      <c r="I26" s="310">
        <v>2000</v>
      </c>
      <c r="J26" s="323">
        <f t="shared" si="0"/>
        <v>-6000</v>
      </c>
      <c r="K26" s="324">
        <f t="shared" si="1"/>
        <v>0.25</v>
      </c>
      <c r="L26" s="324">
        <f t="shared" si="2"/>
        <v>0.40001548859971858</v>
      </c>
      <c r="M26" s="310"/>
      <c r="N26" s="308" t="s">
        <v>465</v>
      </c>
    </row>
    <row r="27" spans="2:14" ht="157.5" x14ac:dyDescent="0.25">
      <c r="B27" s="308" t="s">
        <v>392</v>
      </c>
      <c r="C27" s="308" t="s">
        <v>393</v>
      </c>
      <c r="D27" s="308" t="s">
        <v>442</v>
      </c>
      <c r="E27" s="308" t="s">
        <v>471</v>
      </c>
      <c r="F27" s="309">
        <v>42736</v>
      </c>
      <c r="G27" s="309">
        <v>43100</v>
      </c>
      <c r="H27" s="310">
        <v>5400</v>
      </c>
      <c r="I27" s="310">
        <v>4000</v>
      </c>
      <c r="J27" s="323">
        <f t="shared" si="0"/>
        <v>-1400</v>
      </c>
      <c r="K27" s="324">
        <f t="shared" si="1"/>
        <v>0.7407407407407407</v>
      </c>
      <c r="L27" s="324">
        <f t="shared" si="2"/>
        <v>0.80003097719943717</v>
      </c>
      <c r="M27" s="310"/>
      <c r="N27" s="308" t="s">
        <v>465</v>
      </c>
    </row>
    <row r="28" spans="2:14" ht="105" x14ac:dyDescent="0.25">
      <c r="B28" s="308" t="s">
        <v>394</v>
      </c>
      <c r="C28" s="308" t="s">
        <v>461</v>
      </c>
      <c r="D28" s="308" t="s">
        <v>458</v>
      </c>
      <c r="E28" s="308" t="s">
        <v>472</v>
      </c>
      <c r="F28" s="309">
        <v>42736</v>
      </c>
      <c r="G28" s="309">
        <v>43100</v>
      </c>
      <c r="H28" s="310">
        <v>2600</v>
      </c>
      <c r="I28" s="310">
        <v>4000</v>
      </c>
      <c r="J28" s="323">
        <f t="shared" si="0"/>
        <v>1400</v>
      </c>
      <c r="K28" s="324">
        <f t="shared" si="1"/>
        <v>1.5384615384615385</v>
      </c>
      <c r="L28" s="324">
        <f t="shared" si="2"/>
        <v>0.80003097719943717</v>
      </c>
      <c r="M28" s="310"/>
      <c r="N28" s="308" t="s">
        <v>465</v>
      </c>
    </row>
    <row r="29" spans="2:14" ht="131.25" x14ac:dyDescent="0.25">
      <c r="B29" s="308" t="s">
        <v>395</v>
      </c>
      <c r="C29" s="308" t="s">
        <v>396</v>
      </c>
      <c r="D29" s="308" t="s">
        <v>459</v>
      </c>
      <c r="E29" s="308" t="s">
        <v>473</v>
      </c>
      <c r="F29" s="309">
        <v>42736</v>
      </c>
      <c r="G29" s="309">
        <v>43100</v>
      </c>
      <c r="H29" s="310">
        <v>500</v>
      </c>
      <c r="I29" s="310">
        <v>12000</v>
      </c>
      <c r="J29" s="323">
        <f t="shared" si="0"/>
        <v>11500</v>
      </c>
      <c r="K29" s="324">
        <f t="shared" si="1"/>
        <v>24</v>
      </c>
      <c r="L29" s="324">
        <f t="shared" si="2"/>
        <v>2.4000929315983117</v>
      </c>
      <c r="M29" s="310"/>
      <c r="N29" s="308" t="s">
        <v>465</v>
      </c>
    </row>
    <row r="30" spans="2:14" ht="131.25" x14ac:dyDescent="0.25">
      <c r="B30" s="308" t="s">
        <v>397</v>
      </c>
      <c r="C30" s="308" t="s">
        <v>462</v>
      </c>
      <c r="D30" s="308" t="s">
        <v>438</v>
      </c>
      <c r="E30" s="308" t="s">
        <v>478</v>
      </c>
      <c r="F30" s="309">
        <v>42736</v>
      </c>
      <c r="G30" s="309">
        <v>43100</v>
      </c>
      <c r="H30" s="310">
        <v>15000</v>
      </c>
      <c r="I30" s="310">
        <v>5000</v>
      </c>
      <c r="J30" s="323">
        <f t="shared" si="0"/>
        <v>-10000</v>
      </c>
      <c r="K30" s="324">
        <f t="shared" si="1"/>
        <v>0.33333333333333331</v>
      </c>
      <c r="L30" s="324">
        <f t="shared" si="2"/>
        <v>1.0000387214992965</v>
      </c>
      <c r="M30" s="310"/>
      <c r="N30" s="308" t="s">
        <v>465</v>
      </c>
    </row>
    <row r="31" spans="2:14" ht="131.25" x14ac:dyDescent="0.25">
      <c r="B31" s="308" t="s">
        <v>408</v>
      </c>
      <c r="C31" s="308" t="s">
        <v>463</v>
      </c>
      <c r="D31" s="308" t="s">
        <v>439</v>
      </c>
      <c r="E31" s="308" t="s">
        <v>478</v>
      </c>
      <c r="F31" s="309">
        <v>42736</v>
      </c>
      <c r="G31" s="309">
        <v>43100</v>
      </c>
      <c r="H31" s="310">
        <v>10000</v>
      </c>
      <c r="I31" s="310">
        <v>8000</v>
      </c>
      <c r="J31" s="323">
        <f t="shared" si="0"/>
        <v>-2000</v>
      </c>
      <c r="K31" s="324">
        <f t="shared" si="1"/>
        <v>0.8</v>
      </c>
      <c r="L31" s="324">
        <f t="shared" si="2"/>
        <v>1.6000619543988743</v>
      </c>
      <c r="M31" s="310"/>
      <c r="N31" s="308" t="s">
        <v>465</v>
      </c>
    </row>
    <row r="32" spans="2:14" ht="157.5" x14ac:dyDescent="0.25">
      <c r="B32" s="308" t="s">
        <v>409</v>
      </c>
      <c r="C32" s="308" t="s">
        <v>422</v>
      </c>
      <c r="D32" s="308" t="s">
        <v>440</v>
      </c>
      <c r="E32" s="308" t="s">
        <v>479</v>
      </c>
      <c r="F32" s="309">
        <v>42736</v>
      </c>
      <c r="G32" s="309">
        <v>43100</v>
      </c>
      <c r="H32" s="310">
        <v>0</v>
      </c>
      <c r="I32" s="310">
        <v>1000</v>
      </c>
      <c r="J32" s="323">
        <f t="shared" si="0"/>
        <v>1000</v>
      </c>
      <c r="K32" s="324">
        <f t="shared" si="1"/>
        <v>0</v>
      </c>
      <c r="L32" s="324">
        <f t="shared" si="2"/>
        <v>0.20000774429985929</v>
      </c>
      <c r="M32" s="310"/>
      <c r="N32" s="308" t="s">
        <v>465</v>
      </c>
    </row>
    <row r="33" spans="2:14" ht="183.75" x14ac:dyDescent="0.25">
      <c r="B33" s="308" t="s">
        <v>410</v>
      </c>
      <c r="C33" s="308" t="s">
        <v>423</v>
      </c>
      <c r="D33" s="308" t="s">
        <v>441</v>
      </c>
      <c r="E33" s="308" t="s">
        <v>478</v>
      </c>
      <c r="F33" s="309">
        <v>42736</v>
      </c>
      <c r="G33" s="309">
        <v>43100</v>
      </c>
      <c r="H33" s="310">
        <v>0</v>
      </c>
      <c r="I33" s="310">
        <v>1500</v>
      </c>
      <c r="J33" s="323">
        <f t="shared" si="0"/>
        <v>1500</v>
      </c>
      <c r="K33" s="324">
        <f t="shared" si="1"/>
        <v>0</v>
      </c>
      <c r="L33" s="324">
        <f t="shared" si="2"/>
        <v>0.30001161644978896</v>
      </c>
      <c r="M33" s="310"/>
      <c r="N33" s="308" t="s">
        <v>465</v>
      </c>
    </row>
    <row r="34" spans="2:14" ht="131.25" x14ac:dyDescent="0.25">
      <c r="B34" s="308" t="s">
        <v>411</v>
      </c>
      <c r="C34" s="308" t="s">
        <v>464</v>
      </c>
      <c r="D34" s="308" t="s">
        <v>460</v>
      </c>
      <c r="E34" s="308" t="s">
        <v>479</v>
      </c>
      <c r="F34" s="309">
        <v>42736</v>
      </c>
      <c r="G34" s="309">
        <v>43100</v>
      </c>
      <c r="H34" s="310">
        <v>4500</v>
      </c>
      <c r="I34" s="310">
        <v>1800</v>
      </c>
      <c r="J34" s="323">
        <f t="shared" si="0"/>
        <v>-2700</v>
      </c>
      <c r="K34" s="324">
        <f t="shared" si="1"/>
        <v>0.4</v>
      </c>
      <c r="L34" s="324">
        <f t="shared" si="2"/>
        <v>0.36001393973974671</v>
      </c>
      <c r="M34" s="310"/>
      <c r="N34" s="308" t="s">
        <v>465</v>
      </c>
    </row>
    <row r="35" spans="2:14" ht="148.5" customHeight="1" x14ac:dyDescent="0.25">
      <c r="B35" s="308" t="s">
        <v>412</v>
      </c>
      <c r="C35" s="308" t="s">
        <v>423</v>
      </c>
      <c r="D35" s="308" t="s">
        <v>443</v>
      </c>
      <c r="E35" s="308" t="s">
        <v>480</v>
      </c>
      <c r="F35" s="309">
        <v>42736</v>
      </c>
      <c r="G35" s="309">
        <v>43100</v>
      </c>
      <c r="H35" s="310">
        <v>17000</v>
      </c>
      <c r="I35" s="310">
        <v>1500</v>
      </c>
      <c r="J35" s="323">
        <f t="shared" si="0"/>
        <v>-15500</v>
      </c>
      <c r="K35" s="324">
        <f t="shared" si="1"/>
        <v>8.8235294117647065E-2</v>
      </c>
      <c r="L35" s="324">
        <f t="shared" si="2"/>
        <v>0.30001161644978896</v>
      </c>
      <c r="M35" s="310"/>
      <c r="N35" s="308" t="s">
        <v>465</v>
      </c>
    </row>
    <row r="36" spans="2:14" ht="105" x14ac:dyDescent="0.25">
      <c r="B36" s="308" t="s">
        <v>413</v>
      </c>
      <c r="C36" s="308" t="s">
        <v>424</v>
      </c>
      <c r="D36" s="308" t="s">
        <v>444</v>
      </c>
      <c r="E36" s="308" t="s">
        <v>478</v>
      </c>
      <c r="F36" s="309">
        <v>42736</v>
      </c>
      <c r="G36" s="309">
        <v>43100</v>
      </c>
      <c r="H36" s="310">
        <v>0</v>
      </c>
      <c r="I36" s="310">
        <v>2500</v>
      </c>
      <c r="J36" s="323">
        <f t="shared" si="0"/>
        <v>2500</v>
      </c>
      <c r="K36" s="324">
        <f t="shared" si="1"/>
        <v>0</v>
      </c>
      <c r="L36" s="324">
        <f t="shared" si="2"/>
        <v>0.50001936074964826</v>
      </c>
      <c r="M36" s="310"/>
      <c r="N36" s="308" t="s">
        <v>465</v>
      </c>
    </row>
    <row r="37" spans="2:14" ht="187.5" customHeight="1" x14ac:dyDescent="0.25">
      <c r="B37" s="308" t="s">
        <v>414</v>
      </c>
      <c r="C37" s="308" t="s">
        <v>424</v>
      </c>
      <c r="D37" s="308" t="s">
        <v>445</v>
      </c>
      <c r="E37" s="308" t="s">
        <v>480</v>
      </c>
      <c r="F37" s="309">
        <v>42736</v>
      </c>
      <c r="G37" s="309">
        <v>43100</v>
      </c>
      <c r="H37" s="310">
        <v>0</v>
      </c>
      <c r="I37" s="310">
        <v>2000</v>
      </c>
      <c r="J37" s="323">
        <f t="shared" si="0"/>
        <v>2000</v>
      </c>
      <c r="K37" s="324">
        <f t="shared" si="1"/>
        <v>0</v>
      </c>
      <c r="L37" s="324">
        <f t="shared" si="2"/>
        <v>0.40001548859971858</v>
      </c>
      <c r="M37" s="310"/>
      <c r="N37" s="308" t="s">
        <v>465</v>
      </c>
    </row>
    <row r="38" spans="2:14" ht="133.5" customHeight="1" x14ac:dyDescent="0.25">
      <c r="B38" s="308" t="s">
        <v>415</v>
      </c>
      <c r="C38" s="308" t="s">
        <v>423</v>
      </c>
      <c r="D38" s="308" t="s">
        <v>446</v>
      </c>
      <c r="E38" s="308" t="s">
        <v>478</v>
      </c>
      <c r="F38" s="309">
        <v>42736</v>
      </c>
      <c r="G38" s="309">
        <v>43100</v>
      </c>
      <c r="H38" s="310">
        <v>0</v>
      </c>
      <c r="I38" s="310">
        <v>1500</v>
      </c>
      <c r="J38" s="323">
        <f t="shared" si="0"/>
        <v>1500</v>
      </c>
      <c r="K38" s="324">
        <f t="shared" si="1"/>
        <v>0</v>
      </c>
      <c r="L38" s="324">
        <f t="shared" si="2"/>
        <v>0.30001161644978896</v>
      </c>
      <c r="M38" s="310"/>
      <c r="N38" s="308" t="s">
        <v>465</v>
      </c>
    </row>
    <row r="39" spans="2:14" ht="131.25" x14ac:dyDescent="0.25">
      <c r="B39" s="308" t="s">
        <v>416</v>
      </c>
      <c r="C39" s="308" t="s">
        <v>424</v>
      </c>
      <c r="D39" s="308" t="s">
        <v>447</v>
      </c>
      <c r="E39" s="308" t="s">
        <v>480</v>
      </c>
      <c r="F39" s="309">
        <v>42736</v>
      </c>
      <c r="G39" s="309">
        <v>43100</v>
      </c>
      <c r="H39" s="310">
        <v>3600</v>
      </c>
      <c r="I39" s="310">
        <v>2500</v>
      </c>
      <c r="J39" s="323">
        <f t="shared" si="0"/>
        <v>-1100</v>
      </c>
      <c r="K39" s="324">
        <f t="shared" si="1"/>
        <v>0.69444444444444442</v>
      </c>
      <c r="L39" s="324">
        <f t="shared" si="2"/>
        <v>0.50001936074964826</v>
      </c>
      <c r="M39" s="310"/>
      <c r="N39" s="308" t="s">
        <v>465</v>
      </c>
    </row>
    <row r="40" spans="2:14" ht="131.25" x14ac:dyDescent="0.25">
      <c r="B40" s="308" t="s">
        <v>418</v>
      </c>
      <c r="C40" s="308" t="s">
        <v>425</v>
      </c>
      <c r="D40" s="308" t="s">
        <v>448</v>
      </c>
      <c r="E40" s="308" t="s">
        <v>478</v>
      </c>
      <c r="F40" s="309">
        <v>42736</v>
      </c>
      <c r="G40" s="309">
        <v>43100</v>
      </c>
      <c r="H40" s="310">
        <v>0</v>
      </c>
      <c r="I40" s="310">
        <v>6000</v>
      </c>
      <c r="J40" s="323">
        <f t="shared" si="0"/>
        <v>6000</v>
      </c>
      <c r="K40" s="324">
        <f t="shared" si="1"/>
        <v>0</v>
      </c>
      <c r="L40" s="324">
        <f t="shared" si="2"/>
        <v>1.2000464657991559</v>
      </c>
      <c r="M40" s="310"/>
      <c r="N40" s="308" t="s">
        <v>465</v>
      </c>
    </row>
    <row r="41" spans="2:14" ht="131.25" x14ac:dyDescent="0.25">
      <c r="B41" s="308" t="s">
        <v>419</v>
      </c>
      <c r="C41" s="308" t="s">
        <v>426</v>
      </c>
      <c r="D41" s="308" t="s">
        <v>449</v>
      </c>
      <c r="E41" s="308" t="s">
        <v>480</v>
      </c>
      <c r="F41" s="309">
        <v>42736</v>
      </c>
      <c r="G41" s="309">
        <v>43100</v>
      </c>
      <c r="H41" s="310">
        <v>6000</v>
      </c>
      <c r="I41" s="310">
        <v>3000</v>
      </c>
      <c r="J41" s="323">
        <f t="shared" si="0"/>
        <v>-3000</v>
      </c>
      <c r="K41" s="324">
        <f t="shared" si="1"/>
        <v>0.5</v>
      </c>
      <c r="L41" s="324">
        <f t="shared" si="2"/>
        <v>0.60002323289957793</v>
      </c>
      <c r="M41" s="310"/>
      <c r="N41" s="308" t="s">
        <v>465</v>
      </c>
    </row>
    <row r="42" spans="2:14" ht="315" x14ac:dyDescent="0.25">
      <c r="B42" s="308" t="s">
        <v>420</v>
      </c>
      <c r="C42" s="308" t="s">
        <v>427</v>
      </c>
      <c r="D42" s="308" t="s">
        <v>450</v>
      </c>
      <c r="E42" s="308" t="s">
        <v>480</v>
      </c>
      <c r="F42" s="309">
        <v>42736</v>
      </c>
      <c r="G42" s="309">
        <v>43100</v>
      </c>
      <c r="H42" s="310">
        <v>0</v>
      </c>
      <c r="I42" s="310">
        <v>4800</v>
      </c>
      <c r="J42" s="323">
        <f t="shared" si="0"/>
        <v>4800</v>
      </c>
      <c r="K42" s="324">
        <f t="shared" si="1"/>
        <v>0</v>
      </c>
      <c r="L42" s="324">
        <f t="shared" si="2"/>
        <v>0.96003717263932475</v>
      </c>
      <c r="M42" s="310"/>
      <c r="N42" s="308" t="s">
        <v>465</v>
      </c>
    </row>
    <row r="43" spans="2:14" ht="105" x14ac:dyDescent="0.25">
      <c r="B43" s="308" t="s">
        <v>421</v>
      </c>
      <c r="C43" s="308" t="s">
        <v>424</v>
      </c>
      <c r="D43" s="308" t="s">
        <v>451</v>
      </c>
      <c r="E43" s="308" t="s">
        <v>481</v>
      </c>
      <c r="F43" s="309">
        <v>42736</v>
      </c>
      <c r="G43" s="309">
        <v>43100</v>
      </c>
      <c r="H43" s="310">
        <v>0</v>
      </c>
      <c r="I43" s="310">
        <v>5000</v>
      </c>
      <c r="J43" s="323">
        <f t="shared" si="0"/>
        <v>5000</v>
      </c>
      <c r="K43" s="324">
        <f t="shared" si="1"/>
        <v>0</v>
      </c>
      <c r="L43" s="324">
        <f t="shared" ref="L43:L51" si="3">IFERROR(I43/$I$60*100,0)</f>
        <v>1.0000387214992965</v>
      </c>
      <c r="M43" s="310"/>
      <c r="N43" s="308" t="s">
        <v>465</v>
      </c>
    </row>
    <row r="44" spans="2:14" ht="105" x14ac:dyDescent="0.25">
      <c r="B44" s="308" t="s">
        <v>417</v>
      </c>
      <c r="C44" s="308" t="s">
        <v>428</v>
      </c>
      <c r="D44" s="308" t="s">
        <v>452</v>
      </c>
      <c r="E44" s="308" t="s">
        <v>480</v>
      </c>
      <c r="F44" s="309">
        <v>42736</v>
      </c>
      <c r="G44" s="309">
        <v>43100</v>
      </c>
      <c r="H44" s="310">
        <v>0</v>
      </c>
      <c r="I44" s="310">
        <v>9000</v>
      </c>
      <c r="J44" s="323">
        <f t="shared" si="0"/>
        <v>9000</v>
      </c>
      <c r="K44" s="324">
        <f t="shared" si="1"/>
        <v>0</v>
      </c>
      <c r="L44" s="324">
        <f t="shared" si="3"/>
        <v>1.8000696986987339</v>
      </c>
      <c r="M44" s="310"/>
      <c r="N44" s="308" t="s">
        <v>465</v>
      </c>
    </row>
    <row r="45" spans="2:14" ht="131.25" x14ac:dyDescent="0.25">
      <c r="B45" s="308" t="s">
        <v>398</v>
      </c>
      <c r="C45" s="308" t="s">
        <v>399</v>
      </c>
      <c r="D45" s="308" t="s">
        <v>453</v>
      </c>
      <c r="E45" s="308" t="s">
        <v>477</v>
      </c>
      <c r="F45" s="309">
        <v>42736</v>
      </c>
      <c r="G45" s="309">
        <v>43100</v>
      </c>
      <c r="H45" s="310">
        <v>6000</v>
      </c>
      <c r="I45" s="310">
        <v>4000</v>
      </c>
      <c r="J45" s="323">
        <f t="shared" si="0"/>
        <v>-2000</v>
      </c>
      <c r="K45" s="324">
        <f t="shared" si="1"/>
        <v>0.66666666666666663</v>
      </c>
      <c r="L45" s="324">
        <f t="shared" si="3"/>
        <v>0.80003097719943717</v>
      </c>
      <c r="M45" s="310"/>
      <c r="N45" s="308" t="s">
        <v>465</v>
      </c>
    </row>
    <row r="46" spans="2:14" ht="157.5" x14ac:dyDescent="0.25">
      <c r="B46" s="308" t="s">
        <v>400</v>
      </c>
      <c r="C46" s="308" t="s">
        <v>401</v>
      </c>
      <c r="D46" s="308" t="s">
        <v>454</v>
      </c>
      <c r="E46" s="308" t="s">
        <v>476</v>
      </c>
      <c r="F46" s="309">
        <v>42736</v>
      </c>
      <c r="G46" s="309">
        <v>43100</v>
      </c>
      <c r="H46" s="310">
        <v>5000</v>
      </c>
      <c r="I46" s="310">
        <v>15000</v>
      </c>
      <c r="J46" s="323">
        <f t="shared" si="0"/>
        <v>10000</v>
      </c>
      <c r="K46" s="324">
        <f t="shared" si="1"/>
        <v>3</v>
      </c>
      <c r="L46" s="324">
        <f t="shared" si="3"/>
        <v>3.0001161644978893</v>
      </c>
      <c r="M46" s="310"/>
      <c r="N46" s="308" t="s">
        <v>465</v>
      </c>
    </row>
    <row r="47" spans="2:14" ht="131.25" x14ac:dyDescent="0.25">
      <c r="B47" s="308" t="s">
        <v>402</v>
      </c>
      <c r="C47" s="308" t="s">
        <v>403</v>
      </c>
      <c r="D47" s="308" t="s">
        <v>455</v>
      </c>
      <c r="E47" s="308" t="s">
        <v>475</v>
      </c>
      <c r="F47" s="309">
        <v>42736</v>
      </c>
      <c r="G47" s="309">
        <v>43100</v>
      </c>
      <c r="H47" s="310">
        <v>15000</v>
      </c>
      <c r="I47" s="310">
        <v>3000</v>
      </c>
      <c r="J47" s="323">
        <f t="shared" si="0"/>
        <v>-12000</v>
      </c>
      <c r="K47" s="324">
        <f t="shared" si="1"/>
        <v>0.2</v>
      </c>
      <c r="L47" s="324">
        <f t="shared" si="3"/>
        <v>0.60002323289957793</v>
      </c>
      <c r="M47" s="310"/>
      <c r="N47" s="308" t="s">
        <v>465</v>
      </c>
    </row>
    <row r="48" spans="2:14" ht="195" customHeight="1" x14ac:dyDescent="0.25">
      <c r="B48" s="308" t="s">
        <v>404</v>
      </c>
      <c r="C48" s="308" t="s">
        <v>405</v>
      </c>
      <c r="D48" s="308" t="s">
        <v>456</v>
      </c>
      <c r="E48" s="308" t="s">
        <v>474</v>
      </c>
      <c r="F48" s="309">
        <v>42736</v>
      </c>
      <c r="G48" s="309">
        <v>43100</v>
      </c>
      <c r="H48" s="310">
        <v>0</v>
      </c>
      <c r="I48" s="310">
        <v>2000</v>
      </c>
      <c r="J48" s="323">
        <f t="shared" si="0"/>
        <v>2000</v>
      </c>
      <c r="K48" s="324">
        <f t="shared" si="1"/>
        <v>0</v>
      </c>
      <c r="L48" s="324">
        <f t="shared" si="3"/>
        <v>0.40001548859971858</v>
      </c>
      <c r="M48" s="310"/>
      <c r="N48" s="308" t="s">
        <v>465</v>
      </c>
    </row>
    <row r="49" spans="2:14" ht="195" customHeight="1" x14ac:dyDescent="0.25">
      <c r="B49" s="308" t="s">
        <v>486</v>
      </c>
      <c r="C49" s="308" t="s">
        <v>487</v>
      </c>
      <c r="D49" s="308" t="s">
        <v>488</v>
      </c>
      <c r="E49" s="308" t="s">
        <v>492</v>
      </c>
      <c r="F49" s="309">
        <v>42736</v>
      </c>
      <c r="G49" s="309">
        <v>43100</v>
      </c>
      <c r="H49" s="310">
        <v>0</v>
      </c>
      <c r="I49" s="310">
        <v>57608.81</v>
      </c>
      <c r="J49" s="323">
        <f t="shared" si="0"/>
        <v>57608.81</v>
      </c>
      <c r="K49" s="324">
        <f t="shared" si="1"/>
        <v>0</v>
      </c>
      <c r="L49" s="324">
        <f t="shared" si="3"/>
        <v>11.522208139899178</v>
      </c>
      <c r="M49" s="310"/>
      <c r="N49" s="308"/>
    </row>
    <row r="50" spans="2:14" ht="195" customHeight="1" x14ac:dyDescent="0.25">
      <c r="B50" s="308" t="s">
        <v>485</v>
      </c>
      <c r="C50" s="308" t="s">
        <v>491</v>
      </c>
      <c r="D50" s="308" t="s">
        <v>489</v>
      </c>
      <c r="E50" s="308" t="s">
        <v>493</v>
      </c>
      <c r="F50" s="309">
        <v>42736</v>
      </c>
      <c r="G50" s="309">
        <v>43100</v>
      </c>
      <c r="H50" s="310">
        <v>0</v>
      </c>
      <c r="I50" s="310">
        <v>15000</v>
      </c>
      <c r="J50" s="323">
        <f t="shared" si="0"/>
        <v>15000</v>
      </c>
      <c r="K50" s="324">
        <f t="shared" si="1"/>
        <v>0</v>
      </c>
      <c r="L50" s="324">
        <f t="shared" si="3"/>
        <v>3.0001161644978893</v>
      </c>
      <c r="M50" s="310"/>
      <c r="N50" s="308"/>
    </row>
    <row r="51" spans="2:14" ht="131.25" x14ac:dyDescent="0.25">
      <c r="B51" s="308" t="s">
        <v>484</v>
      </c>
      <c r="C51" s="308" t="s">
        <v>490</v>
      </c>
      <c r="D51" s="308" t="s">
        <v>489</v>
      </c>
      <c r="E51" s="308" t="s">
        <v>493</v>
      </c>
      <c r="F51" s="309">
        <v>42736</v>
      </c>
      <c r="G51" s="309">
        <v>43100</v>
      </c>
      <c r="H51" s="310">
        <v>0</v>
      </c>
      <c r="I51" s="310">
        <v>15000</v>
      </c>
      <c r="J51" s="323">
        <f t="shared" si="0"/>
        <v>15000</v>
      </c>
      <c r="K51" s="324">
        <f t="shared" si="1"/>
        <v>0</v>
      </c>
      <c r="L51" s="324">
        <f t="shared" si="3"/>
        <v>3.0001161644978893</v>
      </c>
      <c r="M51" s="310"/>
      <c r="N51" s="308"/>
    </row>
    <row r="52" spans="2:14" ht="55.5" hidden="1" customHeight="1" x14ac:dyDescent="0.25">
      <c r="B52" s="308"/>
      <c r="C52" s="308"/>
      <c r="D52" s="308"/>
      <c r="E52" s="308"/>
      <c r="F52" s="308"/>
      <c r="G52" s="309"/>
      <c r="H52" s="309"/>
      <c r="I52" s="310"/>
      <c r="J52" s="323">
        <f t="shared" si="0"/>
        <v>0</v>
      </c>
      <c r="K52" s="324">
        <f t="shared" ref="K51:K60" si="4">IFERROR(I52/H52,)</f>
        <v>0</v>
      </c>
      <c r="L52" s="324">
        <f t="shared" ref="L51:L60" si="5">IFERROR(I52/$I$60*100,0)</f>
        <v>0</v>
      </c>
      <c r="M52" s="311">
        <f t="shared" ref="M52:M59" si="6">IFERROR(J52/$J$60*100,0)</f>
        <v>0</v>
      </c>
      <c r="N52" s="310"/>
    </row>
    <row r="53" spans="2:14" ht="55.5" hidden="1" customHeight="1" x14ac:dyDescent="0.25">
      <c r="B53" s="308"/>
      <c r="C53" s="308"/>
      <c r="D53" s="308"/>
      <c r="E53" s="308"/>
      <c r="F53" s="308"/>
      <c r="G53" s="309"/>
      <c r="H53" s="309"/>
      <c r="I53" s="310"/>
      <c r="J53" s="323">
        <f t="shared" si="0"/>
        <v>0</v>
      </c>
      <c r="K53" s="324">
        <f t="shared" si="4"/>
        <v>0</v>
      </c>
      <c r="L53" s="324">
        <f t="shared" si="5"/>
        <v>0</v>
      </c>
      <c r="M53" s="311">
        <f t="shared" si="6"/>
        <v>0</v>
      </c>
      <c r="N53" s="310"/>
    </row>
    <row r="54" spans="2:14" ht="55.5" hidden="1" customHeight="1" x14ac:dyDescent="0.25">
      <c r="B54" s="308"/>
      <c r="C54" s="308"/>
      <c r="D54" s="308"/>
      <c r="E54" s="308"/>
      <c r="F54" s="308"/>
      <c r="G54" s="309"/>
      <c r="H54" s="309"/>
      <c r="I54" s="310"/>
      <c r="J54" s="323">
        <f t="shared" si="0"/>
        <v>0</v>
      </c>
      <c r="K54" s="324">
        <f t="shared" si="4"/>
        <v>0</v>
      </c>
      <c r="L54" s="324">
        <f t="shared" si="5"/>
        <v>0</v>
      </c>
      <c r="M54" s="311">
        <f t="shared" si="6"/>
        <v>0</v>
      </c>
      <c r="N54" s="310"/>
    </row>
    <row r="55" spans="2:14" ht="55.5" hidden="1" customHeight="1" x14ac:dyDescent="0.25">
      <c r="B55" s="308"/>
      <c r="C55" s="308"/>
      <c r="D55" s="308"/>
      <c r="E55" s="308"/>
      <c r="F55" s="308"/>
      <c r="G55" s="309"/>
      <c r="H55" s="309"/>
      <c r="I55" s="310"/>
      <c r="J55" s="323">
        <f t="shared" si="0"/>
        <v>0</v>
      </c>
      <c r="K55" s="324">
        <f t="shared" si="4"/>
        <v>0</v>
      </c>
      <c r="L55" s="324">
        <f t="shared" si="5"/>
        <v>0</v>
      </c>
      <c r="M55" s="311">
        <f t="shared" si="6"/>
        <v>0</v>
      </c>
      <c r="N55" s="310"/>
    </row>
    <row r="56" spans="2:14" ht="55.5" hidden="1" customHeight="1" x14ac:dyDescent="0.25">
      <c r="B56" s="308"/>
      <c r="C56" s="308"/>
      <c r="D56" s="308"/>
      <c r="E56" s="308"/>
      <c r="F56" s="308"/>
      <c r="G56" s="309"/>
      <c r="H56" s="309"/>
      <c r="I56" s="310"/>
      <c r="J56" s="323">
        <f t="shared" si="0"/>
        <v>0</v>
      </c>
      <c r="K56" s="324">
        <f t="shared" si="4"/>
        <v>0</v>
      </c>
      <c r="L56" s="324">
        <f t="shared" si="5"/>
        <v>0</v>
      </c>
      <c r="M56" s="311">
        <f t="shared" si="6"/>
        <v>0</v>
      </c>
      <c r="N56" s="310"/>
    </row>
    <row r="57" spans="2:14" ht="55.5" hidden="1" customHeight="1" x14ac:dyDescent="0.25">
      <c r="B57" s="308"/>
      <c r="C57" s="308"/>
      <c r="D57" s="308"/>
      <c r="E57" s="308"/>
      <c r="F57" s="308"/>
      <c r="G57" s="309"/>
      <c r="H57" s="309"/>
      <c r="I57" s="310"/>
      <c r="J57" s="323">
        <f t="shared" si="0"/>
        <v>0</v>
      </c>
      <c r="K57" s="324">
        <f t="shared" si="4"/>
        <v>0</v>
      </c>
      <c r="L57" s="324">
        <f t="shared" si="5"/>
        <v>0</v>
      </c>
      <c r="M57" s="311">
        <f t="shared" si="6"/>
        <v>0</v>
      </c>
      <c r="N57" s="310"/>
    </row>
    <row r="58" spans="2:14" ht="55.5" hidden="1" customHeight="1" x14ac:dyDescent="0.25">
      <c r="B58" s="308"/>
      <c r="C58" s="308"/>
      <c r="D58" s="308"/>
      <c r="E58" s="308"/>
      <c r="F58" s="308"/>
      <c r="G58" s="309"/>
      <c r="H58" s="309"/>
      <c r="I58" s="310"/>
      <c r="J58" s="323">
        <f t="shared" si="0"/>
        <v>0</v>
      </c>
      <c r="K58" s="324">
        <f t="shared" si="4"/>
        <v>0</v>
      </c>
      <c r="L58" s="324">
        <f t="shared" si="5"/>
        <v>0</v>
      </c>
      <c r="M58" s="311">
        <f t="shared" si="6"/>
        <v>0</v>
      </c>
      <c r="N58" s="310"/>
    </row>
    <row r="59" spans="2:14" ht="36" hidden="1" customHeight="1" x14ac:dyDescent="0.25">
      <c r="B59" s="308"/>
      <c r="C59" s="308"/>
      <c r="D59" s="308"/>
      <c r="E59" s="308"/>
      <c r="F59" s="308"/>
      <c r="G59" s="309"/>
      <c r="H59" s="309"/>
      <c r="I59" s="310"/>
      <c r="J59" s="323">
        <f t="shared" si="0"/>
        <v>0</v>
      </c>
      <c r="K59" s="324">
        <f t="shared" si="4"/>
        <v>0</v>
      </c>
      <c r="L59" s="324">
        <f t="shared" si="5"/>
        <v>0</v>
      </c>
      <c r="M59" s="311">
        <f t="shared" si="6"/>
        <v>0</v>
      </c>
      <c r="N59" s="310"/>
    </row>
    <row r="60" spans="2:14" s="3" customFormat="1" ht="24.75" customHeight="1" x14ac:dyDescent="0.4">
      <c r="B60" s="523" t="s">
        <v>3</v>
      </c>
      <c r="C60" s="524"/>
      <c r="D60" s="524"/>
      <c r="E60" s="524"/>
      <c r="F60" s="524"/>
      <c r="G60" s="524"/>
      <c r="H60" s="312">
        <f>SUM(H20:H51)</f>
        <v>479367.76</v>
      </c>
      <c r="I60" s="312">
        <f>SUM(I20:I51)</f>
        <v>499980.63999999996</v>
      </c>
      <c r="J60" s="323">
        <f t="shared" ref="J60" si="7">I60-H60</f>
        <v>20612.879999999946</v>
      </c>
      <c r="K60" s="324">
        <f t="shared" si="4"/>
        <v>1.0430001383488952</v>
      </c>
      <c r="L60" s="324">
        <f t="shared" si="5"/>
        <v>100</v>
      </c>
      <c r="M60" s="312">
        <f>SUM(M20:M51)</f>
        <v>0</v>
      </c>
      <c r="N60" s="313"/>
    </row>
    <row r="61" spans="2:14" ht="26.25" x14ac:dyDescent="0.4"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5"/>
    </row>
    <row r="62" spans="2:14" ht="36" customHeight="1" x14ac:dyDescent="0.25">
      <c r="B62" s="516" t="s">
        <v>334</v>
      </c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</row>
    <row r="63" spans="2:14" ht="95.25" customHeight="1" x14ac:dyDescent="0.4">
      <c r="B63" s="518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</row>
    <row r="64" spans="2:14" ht="15" hidden="1" customHeight="1" x14ac:dyDescent="0.25">
      <c r="B64" s="520" t="s">
        <v>23</v>
      </c>
      <c r="C64" s="520"/>
      <c r="D64" s="520"/>
      <c r="E64" s="520"/>
      <c r="F64" s="520"/>
      <c r="G64" s="520"/>
      <c r="H64" s="86"/>
      <c r="I64" s="86"/>
      <c r="J64" s="86"/>
      <c r="K64" s="86"/>
      <c r="L64" s="86"/>
      <c r="M64" s="86"/>
      <c r="N64" s="86"/>
    </row>
    <row r="65" spans="2:14" ht="15" hidden="1" customHeight="1" x14ac:dyDescent="0.25">
      <c r="B65" s="87" t="s">
        <v>27</v>
      </c>
      <c r="C65" s="87"/>
      <c r="D65" s="87"/>
      <c r="E65" s="521" t="s">
        <v>31</v>
      </c>
      <c r="F65" s="521"/>
      <c r="G65" s="521"/>
      <c r="H65" s="85"/>
      <c r="I65" s="85"/>
      <c r="J65" s="85"/>
      <c r="K65" s="85"/>
      <c r="L65" s="85"/>
      <c r="M65" s="85"/>
      <c r="N65" s="85"/>
    </row>
    <row r="66" spans="2:14" ht="15" hidden="1" customHeight="1" x14ac:dyDescent="0.25">
      <c r="B66" s="87" t="s">
        <v>28</v>
      </c>
      <c r="C66" s="87"/>
      <c r="D66" s="87"/>
      <c r="E66" s="521" t="s">
        <v>24</v>
      </c>
      <c r="F66" s="521"/>
      <c r="G66" s="521"/>
      <c r="H66" s="85"/>
      <c r="I66" s="85"/>
      <c r="J66" s="85"/>
      <c r="K66" s="85"/>
      <c r="L66" s="85"/>
      <c r="M66" s="85"/>
      <c r="N66" s="85"/>
    </row>
    <row r="67" spans="2:14" ht="15" hidden="1" customHeight="1" x14ac:dyDescent="0.25">
      <c r="B67" s="87" t="s">
        <v>29</v>
      </c>
      <c r="C67" s="87"/>
      <c r="D67" s="87"/>
      <c r="E67" s="521" t="s">
        <v>25</v>
      </c>
      <c r="F67" s="521"/>
      <c r="G67" s="521"/>
      <c r="H67" s="85"/>
      <c r="I67" s="85"/>
      <c r="J67" s="85"/>
      <c r="K67" s="85"/>
      <c r="L67" s="85"/>
      <c r="M67" s="85"/>
      <c r="N67" s="85"/>
    </row>
    <row r="68" spans="2:14" ht="15" hidden="1" customHeight="1" x14ac:dyDescent="0.25">
      <c r="B68" s="87" t="s">
        <v>30</v>
      </c>
      <c r="C68" s="87"/>
      <c r="D68" s="87"/>
      <c r="E68" s="521" t="s">
        <v>26</v>
      </c>
      <c r="F68" s="521"/>
      <c r="G68" s="521"/>
      <c r="H68" s="85"/>
      <c r="I68" s="85"/>
      <c r="J68" s="85"/>
      <c r="K68" s="85"/>
      <c r="L68" s="85"/>
      <c r="M68" s="85"/>
      <c r="N68" s="85"/>
    </row>
    <row r="69" spans="2:14" ht="15" customHeight="1" x14ac:dyDescent="0.25"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66:G66"/>
    <mergeCell ref="E67:G67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69:N69"/>
    <mergeCell ref="J18:J19"/>
    <mergeCell ref="K18:K19"/>
    <mergeCell ref="B62:N62"/>
    <mergeCell ref="B63:N63"/>
    <mergeCell ref="B64:G64"/>
    <mergeCell ref="B18:B19"/>
    <mergeCell ref="C18:C19"/>
    <mergeCell ref="F18:F19"/>
    <mergeCell ref="G18:G19"/>
    <mergeCell ref="E65:G65"/>
    <mergeCell ref="M17:M19"/>
    <mergeCell ref="N17:N19"/>
    <mergeCell ref="B60:G60"/>
    <mergeCell ref="E68:G68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19" t="s">
        <v>299</v>
      </c>
      <c r="Q13" s="419"/>
      <c r="R13" s="419"/>
      <c r="S13" s="419"/>
      <c r="T13" s="419"/>
      <c r="U13" s="419"/>
      <c r="V13" s="419"/>
      <c r="W13" s="419"/>
      <c r="X13" s="419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0" t="s">
        <v>182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7" t="s">
        <v>38</v>
      </c>
      <c r="B10" s="423" t="s">
        <v>150</v>
      </c>
      <c r="C10" s="428" t="s">
        <v>147</v>
      </c>
      <c r="D10" s="423" t="s">
        <v>157</v>
      </c>
      <c r="E10" s="428" t="s">
        <v>320</v>
      </c>
      <c r="F10" s="60"/>
      <c r="G10" s="424" t="s">
        <v>12</v>
      </c>
      <c r="H10" s="424"/>
      <c r="I10" s="423" t="s">
        <v>158</v>
      </c>
      <c r="J10" s="424" t="s">
        <v>159</v>
      </c>
      <c r="K10" s="424"/>
      <c r="L10" s="424"/>
      <c r="M10" s="424"/>
      <c r="N10" s="424"/>
      <c r="O10" s="425" t="s">
        <v>160</v>
      </c>
      <c r="P10" s="425" t="s">
        <v>161</v>
      </c>
      <c r="Q10" s="423" t="s">
        <v>20</v>
      </c>
      <c r="R10" s="424" t="s">
        <v>3</v>
      </c>
      <c r="S10" s="424" t="s">
        <v>162</v>
      </c>
      <c r="V10" s="58"/>
      <c r="W10" s="62"/>
    </row>
    <row r="11" spans="1:29" s="61" customFormat="1" ht="53.25" customHeight="1" x14ac:dyDescent="0.25">
      <c r="A11" s="427"/>
      <c r="B11" s="423"/>
      <c r="C11" s="429"/>
      <c r="D11" s="423"/>
      <c r="E11" s="429"/>
      <c r="F11" s="63"/>
      <c r="G11" s="229" t="s">
        <v>297</v>
      </c>
      <c r="H11" s="229" t="s">
        <v>163</v>
      </c>
      <c r="I11" s="423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5"/>
      <c r="P11" s="425"/>
      <c r="Q11" s="423"/>
      <c r="R11" s="424"/>
      <c r="S11" s="424"/>
      <c r="U11" s="419" t="s">
        <v>299</v>
      </c>
      <c r="V11" s="419"/>
      <c r="W11" s="419"/>
      <c r="X11" s="419"/>
      <c r="Y11" s="419"/>
      <c r="Z11" s="419"/>
      <c r="AA11" s="419"/>
      <c r="AB11" s="419"/>
      <c r="AC11" s="419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30" t="s">
        <v>168</v>
      </c>
      <c r="B46" s="430"/>
      <c r="C46" s="430"/>
      <c r="D46" s="430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31">
        <f t="shared" si="6"/>
        <v>0</v>
      </c>
      <c r="T46" s="71"/>
      <c r="U46" s="66"/>
    </row>
    <row r="47" spans="1:21" s="72" customFormat="1" ht="18.75" x14ac:dyDescent="0.3">
      <c r="A47" s="430" t="s">
        <v>162</v>
      </c>
      <c r="B47" s="430"/>
      <c r="C47" s="430"/>
      <c r="D47" s="430"/>
      <c r="E47" s="430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32"/>
      <c r="U47" s="66"/>
    </row>
    <row r="48" spans="1:21" s="75" customFormat="1" ht="18.75" x14ac:dyDescent="0.3">
      <c r="A48" s="426" t="s">
        <v>181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U48" s="66"/>
    </row>
    <row r="49" spans="2:21" s="75" customFormat="1" ht="18.75" x14ac:dyDescent="0.3"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S10:S11"/>
    <mergeCell ref="A46:D46"/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2016-09-21T16:09:01Z</dcterms:modified>
</cp:coreProperties>
</file>