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0815" tabRatio="884" activeTab="1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G16" i="6" l="1"/>
  <c r="G23" i="6" l="1"/>
  <c r="G25" i="6" s="1"/>
  <c r="G28" i="6" s="1"/>
  <c r="F16" i="6"/>
  <c r="F12" i="6"/>
  <c r="K14" i="5"/>
  <c r="K15" i="5"/>
  <c r="K16" i="5"/>
  <c r="K12" i="5"/>
  <c r="J14" i="5"/>
  <c r="J15" i="5"/>
  <c r="J16" i="5"/>
  <c r="J12" i="5"/>
  <c r="C19" i="1"/>
  <c r="F23" i="6" l="1"/>
  <c r="F25" i="6" s="1"/>
  <c r="F28" i="6" s="1"/>
  <c r="K12" i="6"/>
  <c r="H22" i="6"/>
  <c r="H19" i="6"/>
  <c r="I17" i="5"/>
  <c r="H17" i="5"/>
  <c r="H23" i="6" l="1"/>
  <c r="L17" i="5"/>
  <c r="L15" i="5"/>
  <c r="L16" i="5"/>
  <c r="L14" i="5"/>
  <c r="L12" i="5"/>
  <c r="K17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17" i="5"/>
  <c r="H12" i="6" l="1"/>
  <c r="I12" i="6"/>
  <c r="K23" i="6"/>
  <c r="K25" i="6" s="1"/>
  <c r="K28" i="6" s="1"/>
  <c r="I16" i="6"/>
  <c r="I18" i="6"/>
  <c r="J17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<sst xmlns="http://schemas.openxmlformats.org/spreadsheetml/2006/main" count="99" uniqueCount="93">
  <si>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</si>
  <si>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</si>
  <si>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</si>
  <si>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</si>
  <si>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</si>
  <si>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</si>
  <si>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</si>
  <si>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</si>
  <si>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</si>
  <si>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</si>
  <si>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</si>
  <si>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</si>
  <si>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</si>
  <si>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</si>
  <si>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</si>
  <si>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</si>
  <si>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</si>
  <si>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</si>
  <si>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</si>
  <si>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</si>
  <si>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</si>
  <si>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</si>
  <si>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</si>
  <si>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</si>
  <si>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</si>
  <si>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</si>
  <si>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</si>
  <si>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</si>
  <si>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</si>
  <si>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</si>
  <si>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</si>
  <si>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</si>
  <si>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</si>
  <si>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</si>
  <si>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</si>
  <si>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</si>
  <si>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</si>
  <si>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</si>
  <si>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</si>
  <si>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</si>
  <si>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</si>
  <si>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</si>
  <si>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</si>
  <si>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</si>
  <si>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</si>
  <si>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</si>
  <si>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</si>
  <si>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</si>
  <si>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</si>
  <si>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Valorizar a Arquitetura e Urbanismo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</si>
  <si>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</si>
  <si>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</si>
  <si>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</si>
  <si>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</si>
  <si>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</si>
  <si>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</si>
  <si>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</si>
  <si>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</si>
  <si>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</si>
  <si>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</si>
  <si>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</si>
  <si>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</si>
  <si>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</si>
  <si>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</si>
  <si>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</si>
  <si>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</si>
  <si>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</si>
  <si>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</si>
  <si>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</si>
  <si>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</si>
  <si>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</si>
  <si>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</si>
  <si>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</si>
  <si>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</si>
  <si>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</si>
  <si>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</si>
  <si>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</si>
  <si>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</si>
  <si>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</si>
  <si>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</si>
  <si>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Elione Silva de Miranda - Gerente Geral do CAU/AP</t>
  </si>
  <si>
    <t>EUMENIDES MASCARENHAS</t>
  </si>
  <si>
    <t>Assessoria de Comunicação</t>
  </si>
  <si>
    <t>Divulgação de estratégias do CAU/AP, Produção de textos para a impresna, atualização do mailing regional de jornalistas; Atualização do conteudo jornalistico do site do CAU-AP, Gerenciamento de Crises; entre outros</t>
  </si>
  <si>
    <t>Assegurar a eficácia no relacionamento e comunicação com a sociedade</t>
  </si>
  <si>
    <t>Tornar a gestão transparente e participativa junto aos profissionais Arquitetos e Urbanistas e a sociedade.</t>
  </si>
  <si>
    <t>Aprimorar a comunicação entre o CAU/AP, os Arquitetos Urbanistas e a sociedade</t>
  </si>
  <si>
    <t xml:space="preserve">COMUNICAÇÃO </t>
  </si>
  <si>
    <t>CAU/AP:</t>
  </si>
  <si>
    <t>Projeto</t>
  </si>
  <si>
    <t>alterei de acordo com o quadro geral</t>
  </si>
  <si>
    <t>Assegurar a eficácia no atendimento e no relacionamento com os Arquitetos e Urbanistas e a Sociedade</t>
  </si>
  <si>
    <t xml:space="preserve">alterei o valor da reprogramação de acordo com o aprovado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</si>
</sst>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14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43" fontId="12" fillId="3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wrapText="1"/>
    </xf>
    <xf numFmtId="43" fontId="13" fillId="2" borderId="1" xfId="0" applyNumberFormat="1" applyFont="1" applyFill="1" applyBorder="1" applyAlignment="1">
      <alignment wrapText="1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6" borderId="1" xfId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1</xdr:row>
      <xdr:rowOff>136922</xdr:rowOff>
    </xdr:from>
    <xdr:to>
      <xdr:col>9</xdr:col>
      <xdr:colOff>838200</xdr:colOff>
      <xdr:row>32</xdr:row>
      <xdr:rowOff>85725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327422"/>
          <a:ext cx="9064228" cy="5863828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908078</xdr:colOff>
      <xdr:row>5</xdr:row>
      <xdr:rowOff>28575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340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4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219075</xdr:colOff>
      <xdr:row>5</xdr:row>
      <xdr:rowOff>59531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67263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4</xdr:row>
      <xdr:rowOff>154781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10" workbookViewId="0">
      <selection activeCell="M10" sqref="M10"/>
    </sheetView>
  </sheetViews>
  <sheetFormatPr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6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3"/>
  <sheetViews>
    <sheetView showGridLines="0" tabSelected="1" topLeftCell="A16" zoomScale="80" zoomScaleNormal="80" zoomScaleSheetLayoutView="80" workbookViewId="0">
      <selection activeCell="C28" sqref="C28:F28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11" ht="34.5" customHeight="1" x14ac:dyDescent="0.25"/>
    <row r="4" spans="2:11" ht="12.75" customHeight="1" x14ac:dyDescent="0.25"/>
    <row r="5" spans="2:11" ht="27.75" customHeight="1" x14ac:dyDescent="0.25">
      <c r="B5" s="20" t="s">
        <v>78</v>
      </c>
      <c r="C5" s="15"/>
      <c r="D5" s="15"/>
      <c r="E5" s="15"/>
      <c r="F5" s="16"/>
    </row>
    <row r="6" spans="2:11" s="2" customFormat="1" ht="30" customHeight="1" x14ac:dyDescent="0.25">
      <c r="B6" s="89" t="s">
        <v>66</v>
      </c>
      <c r="C6" s="90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77" t="s">
        <v>77</v>
      </c>
      <c r="D9" s="78"/>
      <c r="E9" s="78"/>
      <c r="F9" s="79"/>
    </row>
    <row r="10" spans="2:11" s="1" customFormat="1" ht="33" customHeight="1" x14ac:dyDescent="0.25">
      <c r="B10" s="7" t="s">
        <v>44</v>
      </c>
      <c r="C10" s="101" t="s">
        <v>79</v>
      </c>
      <c r="D10" s="78"/>
      <c r="E10" s="78"/>
      <c r="F10" s="79"/>
    </row>
    <row r="11" spans="2:11" s="1" customFormat="1" ht="20.25" customHeight="1" x14ac:dyDescent="0.25">
      <c r="B11" s="9" t="s">
        <v>61</v>
      </c>
      <c r="C11" s="73" t="s">
        <v>89</v>
      </c>
      <c r="G11" s="73" t="s">
        <v>90</v>
      </c>
    </row>
    <row r="12" spans="2:11" s="1" customFormat="1" ht="20.25" customHeight="1" x14ac:dyDescent="0.25">
      <c r="B12" s="9" t="s">
        <v>62</v>
      </c>
      <c r="C12" s="98" t="s">
        <v>87</v>
      </c>
      <c r="D12" s="99"/>
      <c r="E12" s="99"/>
      <c r="F12" s="100"/>
    </row>
    <row r="13" spans="2:11" s="1" customFormat="1" ht="20.25" customHeight="1" x14ac:dyDescent="0.25">
      <c r="B13" s="9" t="s">
        <v>45</v>
      </c>
      <c r="C13" s="77" t="s">
        <v>86</v>
      </c>
      <c r="D13" s="78"/>
      <c r="E13" s="78"/>
      <c r="F13" s="79"/>
    </row>
    <row r="14" spans="2:11" s="1" customFormat="1" ht="20.25" customHeight="1" x14ac:dyDescent="0.25">
      <c r="B14" s="9" t="s">
        <v>63</v>
      </c>
      <c r="C14" s="77" t="s">
        <v>80</v>
      </c>
      <c r="D14" s="78"/>
      <c r="E14" s="78"/>
      <c r="F14" s="79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6" s="1" customFormat="1" ht="14.25" customHeight="1" x14ac:dyDescent="0.25">
      <c r="B17" s="18" t="s">
        <v>51</v>
      </c>
      <c r="C17" s="14"/>
      <c r="D17" s="14"/>
      <c r="E17" s="14"/>
      <c r="F17" s="14"/>
    </row>
    <row r="18" spans="2:6" s="1" customFormat="1" ht="33" customHeight="1" x14ac:dyDescent="0.25">
      <c r="B18" s="8" t="s">
        <v>52</v>
      </c>
      <c r="C18" s="80" t="s">
        <v>84</v>
      </c>
      <c r="D18" s="81"/>
      <c r="E18" s="81"/>
      <c r="F18" s="82"/>
    </row>
    <row r="19" spans="2:6" s="1" customFormat="1" ht="15.75" customHeight="1" x14ac:dyDescent="0.25">
      <c r="B19" s="19" t="s">
        <v>50</v>
      </c>
      <c r="C19" s="94" t="str">
        <f>IFERROR(VLOOKUP(C18,#REF!,33,FALSE),"")</f>
        <v/>
      </c>
      <c r="D19" s="95"/>
      <c r="E19" s="95"/>
      <c r="F19" s="96"/>
    </row>
    <row r="20" spans="2:6" s="1" customFormat="1" ht="33" customHeight="1" x14ac:dyDescent="0.25">
      <c r="B20" s="8" t="s">
        <v>53</v>
      </c>
      <c r="C20" s="80" t="s">
        <v>49</v>
      </c>
      <c r="D20" s="81"/>
      <c r="E20" s="81"/>
      <c r="F20" s="82"/>
    </row>
    <row r="21" spans="2:6" s="1" customFormat="1" ht="15.75" customHeight="1" x14ac:dyDescent="0.25">
      <c r="B21" s="19" t="s">
        <v>50</v>
      </c>
      <c r="C21" s="94" t="str">
        <f>IFERROR(VLOOKUP(C20,#REF!,23,FALSE),"")</f>
        <v/>
      </c>
      <c r="D21" s="95"/>
      <c r="E21" s="95"/>
      <c r="F21" s="96"/>
    </row>
    <row r="22" spans="2:6" s="1" customFormat="1" ht="33" customHeight="1" x14ac:dyDescent="0.25">
      <c r="B22" s="8" t="s">
        <v>54</v>
      </c>
      <c r="C22" s="102" t="s">
        <v>91</v>
      </c>
      <c r="D22" s="103"/>
      <c r="E22" s="103"/>
      <c r="F22" s="104"/>
    </row>
    <row r="23" spans="2:6" s="1" customFormat="1" ht="15.75" customHeight="1" x14ac:dyDescent="0.25">
      <c r="B23" s="19" t="s">
        <v>50</v>
      </c>
      <c r="C23" s="94" t="str">
        <f>IFERROR(VLOOKUP(C22,#REF!,23,FALSE),"")</f>
        <v/>
      </c>
      <c r="D23" s="95"/>
      <c r="E23" s="95"/>
      <c r="F23" s="96"/>
    </row>
    <row r="24" spans="2:6" s="1" customFormat="1" ht="33" customHeight="1" x14ac:dyDescent="0.25">
      <c r="B24" s="9" t="s">
        <v>55</v>
      </c>
      <c r="C24" s="80" t="s">
        <v>85</v>
      </c>
      <c r="D24" s="81"/>
      <c r="E24" s="81"/>
      <c r="F24" s="82"/>
    </row>
    <row r="25" spans="2:6" s="1" customFormat="1" ht="25.5" customHeight="1" x14ac:dyDescent="0.25">
      <c r="B25" s="9" t="s">
        <v>56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6" s="1" customFormat="1" x14ac:dyDescent="0.25">
      <c r="B26" s="97"/>
      <c r="C26" s="97"/>
      <c r="D26" s="97"/>
      <c r="E26" s="97"/>
      <c r="F26" s="97"/>
    </row>
    <row r="27" spans="2:6" s="1" customFormat="1" ht="24" customHeight="1" x14ac:dyDescent="0.25">
      <c r="B27" s="11" t="s">
        <v>59</v>
      </c>
      <c r="C27" s="12"/>
      <c r="D27" s="12"/>
      <c r="E27" s="12"/>
      <c r="F27" s="13"/>
    </row>
    <row r="28" spans="2:6" s="1" customFormat="1" ht="20.100000000000001" customHeight="1" x14ac:dyDescent="0.25">
      <c r="B28" s="9" t="s">
        <v>48</v>
      </c>
      <c r="C28" s="85">
        <v>36000</v>
      </c>
      <c r="D28" s="85"/>
      <c r="E28" s="85"/>
      <c r="F28" s="85"/>
    </row>
    <row r="29" spans="2:6" s="1" customFormat="1" ht="20.100000000000001" customHeight="1" x14ac:dyDescent="0.25">
      <c r="B29" s="8" t="s">
        <v>2</v>
      </c>
      <c r="C29" s="22"/>
      <c r="D29" s="9" t="s">
        <v>3</v>
      </c>
      <c r="E29" s="22"/>
      <c r="F29" s="22"/>
    </row>
    <row r="30" spans="2:6" s="1" customFormat="1" x14ac:dyDescent="0.25">
      <c r="B30" s="84"/>
      <c r="C30" s="84"/>
      <c r="D30" s="84"/>
      <c r="E30" s="84"/>
      <c r="F30" s="84"/>
    </row>
    <row r="31" spans="2:6" s="1" customFormat="1" ht="24" customHeight="1" x14ac:dyDescent="0.25">
      <c r="B31" s="91" t="s">
        <v>67</v>
      </c>
      <c r="C31" s="92"/>
      <c r="D31" s="92"/>
      <c r="E31" s="92"/>
      <c r="F31" s="93"/>
    </row>
    <row r="32" spans="2:6" s="1" customFormat="1" ht="63.75" customHeight="1" x14ac:dyDescent="0.25">
      <c r="B32" s="86"/>
      <c r="C32" s="87"/>
      <c r="D32" s="87"/>
      <c r="E32" s="87"/>
      <c r="F32" s="88"/>
    </row>
    <row r="33" spans="2:6" s="1" customFormat="1" ht="20.100000000000001" customHeight="1" x14ac:dyDescent="0.25">
      <c r="B33" s="83"/>
      <c r="C33" s="83"/>
      <c r="D33" s="83"/>
      <c r="E33" s="83"/>
      <c r="F33" s="83"/>
    </row>
  </sheetData>
  <sheetProtection formatCells="0" selectLockedCells="1"/>
  <mergeCells count="19"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  <mergeCell ref="C14:F14"/>
    <mergeCell ref="C13:F13"/>
    <mergeCell ref="C20:F20"/>
    <mergeCell ref="B33:F33"/>
    <mergeCell ref="B30:F30"/>
    <mergeCell ref="C28:F28"/>
    <mergeCell ref="B32:F32"/>
  </mergeCells>
  <conditionalFormatting sqref="C19:F19 C21:F21 C23:F23">
    <cfRule type="cellIs" dxfId="0" priority="14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6"/>
  <sheetViews>
    <sheetView showGridLines="0" zoomScale="80" zoomScaleNormal="80" zoomScaleSheetLayoutView="80" workbookViewId="0">
      <selection activeCell="I16" sqref="I16"/>
    </sheetView>
  </sheetViews>
  <sheetFormatPr defaultRowHeight="15" x14ac:dyDescent="0.25"/>
  <cols>
    <col min="1" max="1" width="1.140625" style="2" customWidth="1"/>
    <col min="2" max="2" width="4.85546875" style="2" customWidth="1"/>
    <col min="3" max="3" width="9.7109375" style="2" hidden="1" customWidth="1"/>
    <col min="4" max="4" width="27.5703125" style="2" customWidth="1"/>
    <col min="5" max="5" width="23.5703125" style="2" customWidth="1"/>
    <col min="6" max="6" width="14" style="2" customWidth="1"/>
    <col min="7" max="7" width="15" style="2" customWidth="1"/>
    <col min="8" max="8" width="18.28515625" style="2" customWidth="1"/>
    <col min="9" max="9" width="15.7109375" style="2" customWidth="1"/>
    <col min="10" max="10" width="14" style="2" customWidth="1"/>
    <col min="11" max="11" width="9.140625" style="4" customWidth="1"/>
    <col min="12" max="12" width="13" style="4" customWidth="1"/>
    <col min="13" max="13" width="20.140625" style="2" customWidth="1"/>
    <col min="14" max="14" width="20.5703125" style="2" customWidth="1"/>
    <col min="15" max="15" width="21.42578125" style="2" customWidth="1"/>
    <col min="16" max="16384" width="9.140625" style="2"/>
  </cols>
  <sheetData>
    <row r="5" spans="2:15" ht="6.75" customHeight="1" x14ac:dyDescent="0.25"/>
    <row r="6" spans="2:15" ht="24" customHeight="1" x14ac:dyDescent="0.25">
      <c r="B6" s="105" t="s">
        <v>88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</row>
    <row r="7" spans="2:15" ht="24" customHeight="1" x14ac:dyDescent="0.25">
      <c r="B7" s="120" t="s">
        <v>68</v>
      </c>
      <c r="C7" s="121"/>
      <c r="D7" s="121"/>
      <c r="E7" s="121"/>
      <c r="F7" s="121"/>
      <c r="G7" s="121"/>
      <c r="H7" s="121"/>
      <c r="I7" s="24"/>
      <c r="J7" s="24"/>
      <c r="K7" s="24"/>
      <c r="L7" s="24"/>
      <c r="M7" s="24"/>
      <c r="N7" s="25"/>
    </row>
    <row r="8" spans="2:15" ht="19.5" customHeight="1" x14ac:dyDescent="0.25">
      <c r="B8" s="64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2:15" ht="47.25" customHeight="1" x14ac:dyDescent="0.25">
      <c r="B9" s="116" t="s">
        <v>4</v>
      </c>
      <c r="C9" s="31" t="s">
        <v>5</v>
      </c>
      <c r="D9" s="114" t="s">
        <v>24</v>
      </c>
      <c r="E9" s="115"/>
      <c r="F9" s="114" t="s">
        <v>7</v>
      </c>
      <c r="G9" s="115"/>
      <c r="H9" s="128" t="s">
        <v>64</v>
      </c>
      <c r="I9" s="128" t="s">
        <v>73</v>
      </c>
      <c r="J9" s="114" t="s">
        <v>25</v>
      </c>
      <c r="K9" s="115"/>
      <c r="L9" s="122" t="s">
        <v>57</v>
      </c>
      <c r="M9" s="123" t="s">
        <v>58</v>
      </c>
      <c r="N9" s="116" t="s">
        <v>10</v>
      </c>
    </row>
    <row r="10" spans="2:15" ht="15" customHeight="1" x14ac:dyDescent="0.25">
      <c r="B10" s="116"/>
      <c r="C10" s="31"/>
      <c r="D10" s="126" t="s">
        <v>5</v>
      </c>
      <c r="E10" s="126" t="s">
        <v>6</v>
      </c>
      <c r="F10" s="126" t="s">
        <v>8</v>
      </c>
      <c r="G10" s="126" t="s">
        <v>9</v>
      </c>
      <c r="H10" s="129"/>
      <c r="I10" s="129"/>
      <c r="J10" s="128" t="s">
        <v>70</v>
      </c>
      <c r="K10" s="128" t="s">
        <v>71</v>
      </c>
      <c r="L10" s="122"/>
      <c r="M10" s="124"/>
      <c r="N10" s="116"/>
    </row>
    <row r="11" spans="2:15" ht="45" customHeight="1" x14ac:dyDescent="0.25">
      <c r="B11" s="116"/>
      <c r="C11" s="32" t="s">
        <v>23</v>
      </c>
      <c r="D11" s="127"/>
      <c r="E11" s="127"/>
      <c r="F11" s="127"/>
      <c r="G11" s="127"/>
      <c r="H11" s="130"/>
      <c r="I11" s="130"/>
      <c r="J11" s="130"/>
      <c r="K11" s="130"/>
      <c r="L11" s="122"/>
      <c r="M11" s="125"/>
      <c r="N11" s="116"/>
    </row>
    <row r="12" spans="2:15" ht="111.75" customHeight="1" x14ac:dyDescent="0.25">
      <c r="B12" s="72">
        <v>1</v>
      </c>
      <c r="C12" s="70"/>
      <c r="D12" s="72" t="s">
        <v>82</v>
      </c>
      <c r="E12" s="72" t="s">
        <v>83</v>
      </c>
      <c r="F12" s="71">
        <v>42370</v>
      </c>
      <c r="G12" s="33">
        <v>42735</v>
      </c>
      <c r="H12" s="74">
        <v>66906</v>
      </c>
      <c r="I12" s="34">
        <v>36000</v>
      </c>
      <c r="J12" s="35">
        <f>I12-H12</f>
        <v>-30906</v>
      </c>
      <c r="K12" s="36">
        <f>IFERROR(I12/H12*100-100,0)</f>
        <v>-46.19316653214959</v>
      </c>
      <c r="L12" s="36">
        <f>IFERROR(I12/$I$17*100,0)</f>
        <v>100</v>
      </c>
      <c r="M12" s="34"/>
      <c r="N12" s="26" t="s">
        <v>81</v>
      </c>
      <c r="O12" s="75" t="s">
        <v>92</v>
      </c>
    </row>
    <row r="13" spans="2:15" ht="15.75" x14ac:dyDescent="0.25">
      <c r="B13" s="26"/>
      <c r="C13" s="26"/>
      <c r="D13" s="26"/>
      <c r="E13" s="26"/>
      <c r="F13" s="33"/>
      <c r="G13" s="33"/>
      <c r="H13" s="34"/>
      <c r="I13" s="34"/>
      <c r="J13" s="35"/>
      <c r="K13" s="36"/>
      <c r="L13" s="36"/>
      <c r="M13" s="34"/>
      <c r="N13" s="26"/>
    </row>
    <row r="14" spans="2:15" ht="15.75" x14ac:dyDescent="0.25">
      <c r="B14" s="26"/>
      <c r="C14" s="26"/>
      <c r="D14" s="26"/>
      <c r="E14" s="26"/>
      <c r="F14" s="33"/>
      <c r="G14" s="33"/>
      <c r="H14" s="34"/>
      <c r="I14" s="34"/>
      <c r="J14" s="35">
        <f t="shared" ref="J14:J16" si="0">I14-H14</f>
        <v>0</v>
      </c>
      <c r="K14" s="36">
        <f t="shared" ref="K14:K17" si="1">IFERROR(I14/H14*100-100,0)</f>
        <v>0</v>
      </c>
      <c r="L14" s="36">
        <f>IFERROR(I14/$I$17*100,0)</f>
        <v>0</v>
      </c>
      <c r="M14" s="34"/>
      <c r="N14" s="26"/>
    </row>
    <row r="15" spans="2:15" ht="15.75" x14ac:dyDescent="0.25">
      <c r="B15" s="26"/>
      <c r="C15" s="26"/>
      <c r="D15" s="26"/>
      <c r="E15" s="26"/>
      <c r="F15" s="33"/>
      <c r="G15" s="33"/>
      <c r="H15" s="34"/>
      <c r="I15" s="34"/>
      <c r="J15" s="35">
        <f t="shared" si="0"/>
        <v>0</v>
      </c>
      <c r="K15" s="36">
        <f t="shared" si="1"/>
        <v>0</v>
      </c>
      <c r="L15" s="36">
        <f>IFERROR(I15/$I$17*100,0)</f>
        <v>0</v>
      </c>
      <c r="M15" s="34"/>
      <c r="N15" s="26"/>
    </row>
    <row r="16" spans="2:15" ht="15.75" x14ac:dyDescent="0.25">
      <c r="B16" s="26"/>
      <c r="C16" s="26"/>
      <c r="D16" s="26"/>
      <c r="E16" s="26"/>
      <c r="F16" s="33"/>
      <c r="G16" s="33"/>
      <c r="H16" s="34"/>
      <c r="I16" s="34"/>
      <c r="J16" s="35">
        <f t="shared" si="0"/>
        <v>0</v>
      </c>
      <c r="K16" s="36">
        <f t="shared" si="1"/>
        <v>0</v>
      </c>
      <c r="L16" s="36">
        <f>IFERROR(I16/$I$17*100,0)</f>
        <v>0</v>
      </c>
      <c r="M16" s="34"/>
      <c r="N16" s="26"/>
    </row>
    <row r="17" spans="2:17" s="3" customFormat="1" ht="15.75" x14ac:dyDescent="0.25">
      <c r="B17" s="117" t="s">
        <v>3</v>
      </c>
      <c r="C17" s="118"/>
      <c r="D17" s="118"/>
      <c r="E17" s="118"/>
      <c r="F17" s="118"/>
      <c r="G17" s="119"/>
      <c r="H17" s="76">
        <f>SUM(H12:H16)</f>
        <v>66906</v>
      </c>
      <c r="I17" s="37">
        <f>SUM(I12:I16)</f>
        <v>36000</v>
      </c>
      <c r="J17" s="37">
        <f>SUM(J12:J16)</f>
        <v>-30906</v>
      </c>
      <c r="K17" s="69">
        <f t="shared" si="1"/>
        <v>-46.19316653214959</v>
      </c>
      <c r="L17" s="38">
        <f>IFERROR(I17/$I$17*100,0)</f>
        <v>100</v>
      </c>
      <c r="M17" s="37">
        <f>SUM(M12:M16)</f>
        <v>0</v>
      </c>
      <c r="N17" s="39"/>
    </row>
    <row r="18" spans="2:17" ht="15.75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</row>
    <row r="19" spans="2:17" ht="15" customHeight="1" x14ac:dyDescent="0.25">
      <c r="B19" s="108" t="s">
        <v>65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2:17" ht="95.25" customHeight="1" x14ac:dyDescent="0.25"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  <c r="O20" s="67"/>
      <c r="Q20" s="68"/>
    </row>
    <row r="21" spans="2:17" ht="15" hidden="1" customHeight="1" x14ac:dyDescent="0.25">
      <c r="B21" s="132" t="s">
        <v>26</v>
      </c>
      <c r="C21" s="132"/>
      <c r="D21" s="13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2:17" ht="15" hidden="1" customHeight="1" x14ac:dyDescent="0.25">
      <c r="B22" s="43" t="s">
        <v>30</v>
      </c>
      <c r="C22" s="133" t="s">
        <v>34</v>
      </c>
      <c r="D22" s="133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2:17" ht="15" hidden="1" customHeight="1" x14ac:dyDescent="0.25">
      <c r="B23" s="43" t="s">
        <v>31</v>
      </c>
      <c r="C23" s="133" t="s">
        <v>27</v>
      </c>
      <c r="D23" s="133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2:17" ht="15" hidden="1" customHeight="1" x14ac:dyDescent="0.25">
      <c r="B24" s="43" t="s">
        <v>32</v>
      </c>
      <c r="C24" s="133" t="s">
        <v>28</v>
      </c>
      <c r="D24" s="133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2:17" ht="15" hidden="1" customHeight="1" x14ac:dyDescent="0.25">
      <c r="B25" s="43" t="s">
        <v>33</v>
      </c>
      <c r="C25" s="133" t="s">
        <v>29</v>
      </c>
      <c r="D25" s="133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2:17" ht="15" customHeight="1" x14ac:dyDescent="0.25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23"/>
      <c r="P26" s="23"/>
      <c r="Q26" s="23"/>
    </row>
  </sheetData>
  <sheetProtection formatCells="0" formatRows="0" insertRows="0" deleteRows="0"/>
  <mergeCells count="26">
    <mergeCell ref="B26:N26"/>
    <mergeCell ref="K10:K11"/>
    <mergeCell ref="G10:G11"/>
    <mergeCell ref="J10:J11"/>
    <mergeCell ref="B21:D21"/>
    <mergeCell ref="C22:D22"/>
    <mergeCell ref="C23:D23"/>
    <mergeCell ref="C24:D24"/>
    <mergeCell ref="C25:D25"/>
    <mergeCell ref="F10:F11"/>
    <mergeCell ref="I9:I11"/>
    <mergeCell ref="D9:E9"/>
    <mergeCell ref="B6:N6"/>
    <mergeCell ref="B19:N19"/>
    <mergeCell ref="B20:N20"/>
    <mergeCell ref="F9:G9"/>
    <mergeCell ref="B9:B11"/>
    <mergeCell ref="B17:G17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13" zoomScale="80" zoomScaleNormal="80" zoomScaleSheetLayoutView="80" workbookViewId="0">
      <selection activeCell="G27" sqref="G27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8.710937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8" t="s">
        <v>88</v>
      </c>
      <c r="C7" s="44"/>
      <c r="D7" s="44"/>
      <c r="E7" s="44"/>
      <c r="F7" s="44"/>
      <c r="G7" s="45"/>
      <c r="H7" s="45"/>
      <c r="I7" s="45"/>
      <c r="J7" s="45"/>
      <c r="K7" s="46"/>
    </row>
    <row r="8" spans="2:16" ht="27.75" customHeight="1" x14ac:dyDescent="0.25">
      <c r="B8" s="29" t="s">
        <v>72</v>
      </c>
      <c r="C8" s="47"/>
      <c r="D8" s="47"/>
      <c r="E8" s="47"/>
      <c r="F8" s="47"/>
      <c r="G8" s="47"/>
      <c r="H8" s="47"/>
      <c r="I8" s="47"/>
      <c r="J8" s="47"/>
      <c r="K8" s="48"/>
    </row>
    <row r="9" spans="2:16" ht="44.25" customHeight="1" x14ac:dyDescent="0.3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30"/>
      <c r="M9" s="30"/>
      <c r="N9" s="30"/>
      <c r="O9" s="30"/>
      <c r="P9" s="30"/>
    </row>
    <row r="10" spans="2:16" ht="21.75" customHeight="1" x14ac:dyDescent="0.25">
      <c r="B10" s="49"/>
      <c r="C10" s="49"/>
      <c r="D10" s="49"/>
      <c r="E10" s="49"/>
      <c r="F10" s="49"/>
      <c r="G10" s="63"/>
      <c r="H10" s="148" t="s">
        <v>42</v>
      </c>
      <c r="I10" s="149"/>
      <c r="J10" s="49"/>
      <c r="K10" s="49"/>
    </row>
    <row r="11" spans="2:16" ht="56.25" customHeight="1" x14ac:dyDescent="0.25">
      <c r="B11" s="137" t="s">
        <v>12</v>
      </c>
      <c r="C11" s="138"/>
      <c r="D11" s="138"/>
      <c r="E11" s="139"/>
      <c r="F11" s="50" t="s">
        <v>64</v>
      </c>
      <c r="G11" s="50" t="s">
        <v>69</v>
      </c>
      <c r="H11" s="50" t="s">
        <v>74</v>
      </c>
      <c r="I11" s="50" t="s">
        <v>75</v>
      </c>
      <c r="J11" s="51" t="s">
        <v>76</v>
      </c>
      <c r="K11" s="50" t="s">
        <v>41</v>
      </c>
    </row>
    <row r="12" spans="2:16" ht="24.95" customHeight="1" x14ac:dyDescent="0.25">
      <c r="B12" s="150" t="s">
        <v>13</v>
      </c>
      <c r="C12" s="151"/>
      <c r="D12" s="151"/>
      <c r="E12" s="152"/>
      <c r="F12" s="52">
        <f>SUM(F13:F14)</f>
        <v>0</v>
      </c>
      <c r="G12" s="52"/>
      <c r="H12" s="53">
        <f t="shared" ref="H12:H27" si="0">G12-F12</f>
        <v>0</v>
      </c>
      <c r="I12" s="53">
        <f t="shared" ref="I12:I28" si="1">IFERROR(G12/F12*100-100,0)</f>
        <v>0</v>
      </c>
      <c r="J12" s="54">
        <f>IFERROR(G12/$G$28*100,0)</f>
        <v>0</v>
      </c>
      <c r="K12" s="52">
        <f>SUM(K13:K14)</f>
        <v>0</v>
      </c>
    </row>
    <row r="13" spans="2:16" ht="24.95" customHeight="1" x14ac:dyDescent="0.25">
      <c r="B13" s="143" t="s">
        <v>14</v>
      </c>
      <c r="C13" s="144"/>
      <c r="D13" s="144"/>
      <c r="E13" s="145"/>
      <c r="F13" s="55"/>
      <c r="G13" s="55"/>
      <c r="H13" s="56">
        <f t="shared" si="0"/>
        <v>0</v>
      </c>
      <c r="I13" s="56">
        <f t="shared" si="1"/>
        <v>0</v>
      </c>
      <c r="J13" s="57">
        <f t="shared" ref="J13:J28" si="2">IFERROR(G13/$G$28*100,0)</f>
        <v>0</v>
      </c>
      <c r="K13" s="55"/>
    </row>
    <row r="14" spans="2:16" ht="24.95" customHeight="1" x14ac:dyDescent="0.25">
      <c r="B14" s="143" t="s">
        <v>15</v>
      </c>
      <c r="C14" s="144"/>
      <c r="D14" s="144"/>
      <c r="E14" s="145"/>
      <c r="F14" s="55"/>
      <c r="G14" s="55"/>
      <c r="H14" s="56">
        <f t="shared" si="0"/>
        <v>0</v>
      </c>
      <c r="I14" s="56">
        <f t="shared" si="1"/>
        <v>0</v>
      </c>
      <c r="J14" s="57">
        <f t="shared" si="2"/>
        <v>0</v>
      </c>
      <c r="K14" s="55"/>
    </row>
    <row r="15" spans="2:16" ht="24.95" customHeight="1" x14ac:dyDescent="0.25">
      <c r="B15" s="140" t="s">
        <v>16</v>
      </c>
      <c r="C15" s="141"/>
      <c r="D15" s="141"/>
      <c r="E15" s="142"/>
      <c r="F15" s="55"/>
      <c r="G15" s="55"/>
      <c r="H15" s="56">
        <f t="shared" si="0"/>
        <v>0</v>
      </c>
      <c r="I15" s="56">
        <f t="shared" si="1"/>
        <v>0</v>
      </c>
      <c r="J15" s="57">
        <f t="shared" si="2"/>
        <v>0</v>
      </c>
      <c r="K15" s="55"/>
    </row>
    <row r="16" spans="2:16" ht="24.95" customHeight="1" x14ac:dyDescent="0.25">
      <c r="B16" s="140" t="s">
        <v>35</v>
      </c>
      <c r="C16" s="141"/>
      <c r="D16" s="141"/>
      <c r="E16" s="142"/>
      <c r="F16" s="58">
        <f>SUM(F17:F21)</f>
        <v>66906</v>
      </c>
      <c r="G16" s="58">
        <f>G19</f>
        <v>36000</v>
      </c>
      <c r="H16" s="56">
        <f t="shared" si="0"/>
        <v>-30906</v>
      </c>
      <c r="I16" s="56">
        <f t="shared" si="1"/>
        <v>-46.19316653214959</v>
      </c>
      <c r="J16" s="57">
        <f t="shared" si="2"/>
        <v>100</v>
      </c>
      <c r="K16" s="58">
        <f>SUM(K17:K21)</f>
        <v>0</v>
      </c>
    </row>
    <row r="17" spans="2:11" ht="24.95" customHeight="1" x14ac:dyDescent="0.25">
      <c r="B17" s="143" t="s">
        <v>17</v>
      </c>
      <c r="C17" s="144"/>
      <c r="D17" s="144"/>
      <c r="E17" s="145"/>
      <c r="F17" s="55"/>
      <c r="G17" s="55"/>
      <c r="H17" s="56">
        <f t="shared" si="0"/>
        <v>0</v>
      </c>
      <c r="I17" s="56">
        <f t="shared" si="1"/>
        <v>0</v>
      </c>
      <c r="J17" s="57">
        <f t="shared" si="2"/>
        <v>0</v>
      </c>
      <c r="K17" s="55"/>
    </row>
    <row r="18" spans="2:11" ht="24.95" customHeight="1" x14ac:dyDescent="0.25">
      <c r="B18" s="143" t="s">
        <v>18</v>
      </c>
      <c r="C18" s="144"/>
      <c r="D18" s="144"/>
      <c r="E18" s="145"/>
      <c r="F18" s="55"/>
      <c r="G18" s="55"/>
      <c r="H18" s="56">
        <f t="shared" si="0"/>
        <v>0</v>
      </c>
      <c r="I18" s="56">
        <f t="shared" si="1"/>
        <v>0</v>
      </c>
      <c r="J18" s="57">
        <f t="shared" si="2"/>
        <v>0</v>
      </c>
      <c r="K18" s="55"/>
    </row>
    <row r="19" spans="2:11" ht="24.95" customHeight="1" x14ac:dyDescent="0.25">
      <c r="B19" s="143" t="s">
        <v>36</v>
      </c>
      <c r="C19" s="144"/>
      <c r="D19" s="144"/>
      <c r="E19" s="145"/>
      <c r="F19" s="55">
        <v>66906</v>
      </c>
      <c r="G19" s="55">
        <v>36000</v>
      </c>
      <c r="H19" s="56">
        <f t="shared" si="0"/>
        <v>-30906</v>
      </c>
      <c r="I19" s="56">
        <f t="shared" si="1"/>
        <v>-46.19316653214959</v>
      </c>
      <c r="J19" s="57">
        <f t="shared" si="2"/>
        <v>100</v>
      </c>
      <c r="K19" s="55"/>
    </row>
    <row r="20" spans="2:11" ht="24.95" customHeight="1" x14ac:dyDescent="0.25">
      <c r="B20" s="143" t="s">
        <v>19</v>
      </c>
      <c r="C20" s="144"/>
      <c r="D20" s="144"/>
      <c r="E20" s="145"/>
      <c r="F20" s="55"/>
      <c r="G20" s="55"/>
      <c r="H20" s="56">
        <f t="shared" si="0"/>
        <v>0</v>
      </c>
      <c r="I20" s="56">
        <f t="shared" si="1"/>
        <v>0</v>
      </c>
      <c r="J20" s="57">
        <f t="shared" si="2"/>
        <v>0</v>
      </c>
      <c r="K20" s="55"/>
    </row>
    <row r="21" spans="2:11" ht="24.95" customHeight="1" x14ac:dyDescent="0.25">
      <c r="B21" s="143" t="s">
        <v>20</v>
      </c>
      <c r="C21" s="144"/>
      <c r="D21" s="144"/>
      <c r="E21" s="145"/>
      <c r="F21" s="55"/>
      <c r="G21" s="55"/>
      <c r="H21" s="56">
        <f t="shared" si="0"/>
        <v>0</v>
      </c>
      <c r="I21" s="56">
        <f t="shared" si="1"/>
        <v>0</v>
      </c>
      <c r="J21" s="57">
        <f t="shared" si="2"/>
        <v>0</v>
      </c>
      <c r="K21" s="55"/>
    </row>
    <row r="22" spans="2:11" ht="24.95" customHeight="1" x14ac:dyDescent="0.25">
      <c r="B22" s="140" t="s">
        <v>21</v>
      </c>
      <c r="C22" s="141"/>
      <c r="D22" s="141"/>
      <c r="E22" s="142"/>
      <c r="F22" s="55"/>
      <c r="G22" s="55"/>
      <c r="H22" s="56">
        <f t="shared" si="0"/>
        <v>0</v>
      </c>
      <c r="I22" s="56">
        <f t="shared" si="1"/>
        <v>0</v>
      </c>
      <c r="J22" s="57">
        <f t="shared" si="2"/>
        <v>0</v>
      </c>
      <c r="K22" s="55"/>
    </row>
    <row r="23" spans="2:11" ht="24.95" customHeight="1" x14ac:dyDescent="0.25">
      <c r="B23" s="134" t="s">
        <v>37</v>
      </c>
      <c r="C23" s="135"/>
      <c r="D23" s="135"/>
      <c r="E23" s="136"/>
      <c r="F23" s="59">
        <f>F12+F15+F16+F22</f>
        <v>66906</v>
      </c>
      <c r="G23" s="59">
        <f>G12+G15+G16+G22</f>
        <v>36000</v>
      </c>
      <c r="H23" s="60">
        <f>G23-F23</f>
        <v>-30906</v>
      </c>
      <c r="I23" s="60">
        <f t="shared" si="1"/>
        <v>-46.19316653214959</v>
      </c>
      <c r="J23" s="61">
        <f t="shared" si="2"/>
        <v>100</v>
      </c>
      <c r="K23" s="59">
        <f>K12+K15+K16+K22</f>
        <v>0</v>
      </c>
    </row>
    <row r="24" spans="2:11" s="5" customFormat="1" ht="24.95" customHeight="1" x14ac:dyDescent="0.25">
      <c r="B24" s="143" t="s">
        <v>22</v>
      </c>
      <c r="C24" s="144"/>
      <c r="D24" s="144"/>
      <c r="E24" s="145"/>
      <c r="F24" s="55"/>
      <c r="G24" s="55"/>
      <c r="H24" s="56">
        <f t="shared" si="0"/>
        <v>0</v>
      </c>
      <c r="I24" s="56">
        <f t="shared" si="1"/>
        <v>0</v>
      </c>
      <c r="J24" s="57">
        <f t="shared" si="2"/>
        <v>0</v>
      </c>
      <c r="K24" s="55"/>
    </row>
    <row r="25" spans="2:11" ht="24.95" customHeight="1" x14ac:dyDescent="0.25">
      <c r="B25" s="134" t="s">
        <v>38</v>
      </c>
      <c r="C25" s="135"/>
      <c r="D25" s="135"/>
      <c r="E25" s="136"/>
      <c r="F25" s="59">
        <f>F23+F24</f>
        <v>66906</v>
      </c>
      <c r="G25" s="59">
        <f>G23+G24</f>
        <v>36000</v>
      </c>
      <c r="H25" s="60">
        <f t="shared" si="0"/>
        <v>-30906</v>
      </c>
      <c r="I25" s="60">
        <f t="shared" si="1"/>
        <v>-46.19316653214959</v>
      </c>
      <c r="J25" s="61">
        <f t="shared" si="2"/>
        <v>100</v>
      </c>
      <c r="K25" s="59">
        <f>K23+K24</f>
        <v>0</v>
      </c>
    </row>
    <row r="26" spans="2:11" s="5" customFormat="1" ht="24.95" customHeight="1" x14ac:dyDescent="0.25">
      <c r="B26" s="143" t="s">
        <v>39</v>
      </c>
      <c r="C26" s="144"/>
      <c r="D26" s="144"/>
      <c r="E26" s="145"/>
      <c r="F26" s="55"/>
      <c r="G26" s="55"/>
      <c r="H26" s="56">
        <f t="shared" si="0"/>
        <v>0</v>
      </c>
      <c r="I26" s="56">
        <f t="shared" si="1"/>
        <v>0</v>
      </c>
      <c r="J26" s="57">
        <f t="shared" si="2"/>
        <v>0</v>
      </c>
      <c r="K26" s="55"/>
    </row>
    <row r="27" spans="2:11" s="5" customFormat="1" ht="24.95" customHeight="1" x14ac:dyDescent="0.25">
      <c r="B27" s="143" t="s">
        <v>40</v>
      </c>
      <c r="C27" s="144"/>
      <c r="D27" s="144"/>
      <c r="E27" s="145"/>
      <c r="F27" s="55"/>
      <c r="G27" s="55"/>
      <c r="H27" s="56">
        <f t="shared" si="0"/>
        <v>0</v>
      </c>
      <c r="I27" s="56">
        <f t="shared" si="1"/>
        <v>0</v>
      </c>
      <c r="J27" s="57">
        <f t="shared" si="2"/>
        <v>0</v>
      </c>
      <c r="K27" s="55"/>
    </row>
    <row r="28" spans="2:11" ht="24.95" customHeight="1" x14ac:dyDescent="0.25">
      <c r="B28" s="134" t="s">
        <v>60</v>
      </c>
      <c r="C28" s="135"/>
      <c r="D28" s="135"/>
      <c r="E28" s="136"/>
      <c r="F28" s="59">
        <f>F25+F27+F26</f>
        <v>66906</v>
      </c>
      <c r="G28" s="59">
        <f>G25+G27+G26</f>
        <v>36000</v>
      </c>
      <c r="H28" s="59">
        <f>H25+H27+H26</f>
        <v>-30906</v>
      </c>
      <c r="I28" s="60">
        <f t="shared" si="1"/>
        <v>-46.19316653214959</v>
      </c>
      <c r="J28" s="62">
        <f t="shared" si="2"/>
        <v>100</v>
      </c>
      <c r="K28" s="59">
        <f>K25+K27+K26</f>
        <v>0</v>
      </c>
    </row>
    <row r="29" spans="2:11" ht="31.5" customHeight="1" x14ac:dyDescent="0.25">
      <c r="B29" s="40"/>
      <c r="C29" s="40"/>
      <c r="D29" s="40"/>
      <c r="E29" s="40"/>
      <c r="F29" s="40"/>
      <c r="G29" s="40"/>
      <c r="H29" s="40"/>
      <c r="I29" s="40"/>
      <c r="J29" s="146" t="s">
        <v>11</v>
      </c>
      <c r="K29" s="146"/>
    </row>
  </sheetData>
  <sheetProtection formatCells="0" selectLockedCells="1"/>
  <mergeCells count="21"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  <mergeCell ref="B23:E23"/>
    <mergeCell ref="B11:E11"/>
    <mergeCell ref="B16:E16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CAUPA</cp:lastModifiedBy>
  <cp:lastPrinted>2015-10-09T14:17:59Z</cp:lastPrinted>
  <dcterms:created xsi:type="dcterms:W3CDTF">2013-07-30T15:20:59Z</dcterms:created>
  <dcterms:modified xsi:type="dcterms:W3CDTF">2015-10-29T13:39:32Z</dcterms:modified>
</cp:coreProperties>
</file>