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6\"/>
    </mc:Choice>
  </mc:AlternateContent>
  <bookViews>
    <workbookView xWindow="0" yWindow="195" windowWidth="20730" windowHeight="10800" tabRatio="884" activeTab="2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definedNames>
    <definedName name="A">#REF!</definedName>
    <definedName name="_xlnm.Print_Area" localSheetId="1">Anexo_1.4_Dados!$B$1:$F$32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K18" i="6" l="1"/>
  <c r="K14" i="6"/>
  <c r="K13" i="6"/>
  <c r="G16" i="6" l="1"/>
  <c r="G12" i="6"/>
  <c r="G23" i="6" l="1"/>
  <c r="G25" i="6" s="1"/>
  <c r="G28" i="6" s="1"/>
  <c r="F16" i="6"/>
  <c r="F12" i="6"/>
  <c r="K13" i="5"/>
  <c r="K14" i="5"/>
  <c r="K15" i="5"/>
  <c r="K16" i="5"/>
  <c r="K17" i="5"/>
  <c r="K18" i="5"/>
  <c r="K19" i="5"/>
  <c r="K12" i="5"/>
  <c r="J13" i="5"/>
  <c r="J14" i="5"/>
  <c r="J15" i="5"/>
  <c r="J16" i="5"/>
  <c r="J17" i="5"/>
  <c r="J18" i="5"/>
  <c r="J19" i="5"/>
  <c r="J12" i="5"/>
  <c r="C19" i="1"/>
  <c r="F23" i="6" l="1"/>
  <c r="F25" i="6" s="1"/>
  <c r="F28" i="6" s="1"/>
  <c r="K12" i="6"/>
  <c r="H22" i="6"/>
  <c r="H19" i="6"/>
  <c r="I20" i="5"/>
  <c r="H20" i="5"/>
  <c r="H23" i="6" l="1"/>
  <c r="L20" i="5"/>
  <c r="L13" i="5"/>
  <c r="L15" i="5"/>
  <c r="L17" i="5"/>
  <c r="L19" i="5"/>
  <c r="L14" i="5"/>
  <c r="L16" i="5"/>
  <c r="L18" i="5"/>
  <c r="L12" i="5"/>
  <c r="K20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M20" i="5"/>
  <c r="H12" i="6" l="1"/>
  <c r="I12" i="6"/>
  <c r="K23" i="6"/>
  <c r="K25" i="6" s="1"/>
  <c r="K28" i="6" s="1"/>
  <c r="I16" i="6"/>
  <c r="I18" i="6"/>
  <c r="J20" i="5"/>
  <c r="I20" i="6"/>
  <c r="H20" i="6"/>
  <c r="I26" i="6"/>
  <c r="H26" i="6"/>
  <c r="H15" i="6"/>
  <c r="C23" i="1" l="1"/>
  <c r="C21" i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<sst xmlns="http://schemas.openxmlformats.org/spreadsheetml/2006/main" count="110" uniqueCount="105">
  <si>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</si>
  <si>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</si>
  <si>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</si>
  <si>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</si>
  <si>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</si>
  <si>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</si>
  <si>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</si>
  <si>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</si>
  <si>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</si>
  <si>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</si>
  <si>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</si>
  <si>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</si>
  <si>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</si>
  <si>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</si>
  <si>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</si>
  <si>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</si>
  <si>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</si>
  <si>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</si>
  <si>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</si>
  <si>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</si>
  <si>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</si>
  <si>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</si>
  <si>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</si>
  <si>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</si>
  <si>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</si>
  <si>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</si>
  <si>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</si>
  <si>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</si>
  <si>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</si>
  <si>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</si>
  <si>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</si>
  <si>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</si>
  <si>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</si>
  <si>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</si>
  <si>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</si>
  <si>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</si>
  <si>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</si>
  <si>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</si>
  <si>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</si>
  <si>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</si>
  <si>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</si>
  <si>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</si>
  <si>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</si>
  <si>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</si>
  <si>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</si>
  <si>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</si>
  <si>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</si>
  <si>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</si>
  <si>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</si>
  <si>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Tornar a fiscalização um vetor de melhoria do exercício da Arquitetura e Urbanismo</t>
  </si>
  <si>
    <t>Promover o exercício ético e qualificado da profissão</t>
  </si>
  <si>
    <t>Aprimorar e inovar os processos e as ações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</si>
  <si>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</si>
  <si>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</si>
  <si>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</si>
  <si>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</si>
  <si>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</si>
  <si>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</si>
  <si>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</si>
  <si>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</si>
  <si>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</si>
  <si>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</si>
  <si>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</si>
  <si>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</si>
  <si>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</si>
  <si>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</si>
  <si>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</si>
  <si>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</si>
  <si>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</si>
  <si>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</si>
  <si>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</si>
  <si>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</si>
  <si>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</si>
  <si>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</si>
  <si>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</si>
  <si>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</si>
  <si>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</si>
  <si>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</si>
  <si>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</si>
  <si>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Conselho de Arquitetura e Urbanismo do Amapá</t>
  </si>
  <si>
    <t xml:space="preserve">CAU/AP: </t>
  </si>
  <si>
    <t>Eumenides de Almeida Mascarenhas - Presidente do CAU/AP</t>
  </si>
  <si>
    <t>Atividade</t>
  </si>
  <si>
    <t>Elione Silva de Miranda - Gerente Geral do CAU/AP</t>
  </si>
  <si>
    <t>Ser reconhecido como referência no procedimentos modernos e inovadores, em patamares de excênlencia.</t>
  </si>
  <si>
    <t>Garantir a eficácia das atividades desenvolvidas pela fiscalização do CAU/AP</t>
  </si>
  <si>
    <t>SALARIOS</t>
  </si>
  <si>
    <t>DIARIAS</t>
  </si>
  <si>
    <t xml:space="preserve">PASSAGENS </t>
  </si>
  <si>
    <t>DIVULGAÇÃO EM JORNAIS E REVISTAS</t>
  </si>
  <si>
    <t>GARANTIR RECURSOS ORÇAMENTARIOS PARA O PAGAMENTO DE SALARIOS E ENCARGOS PATRONAIS</t>
  </si>
  <si>
    <t>GARANTIR RECURSOS ORÇAMENTARIOS PARA A CONCESSÃO DE DIARIAS E AUXILIOS TRASLADOS NO CUSTEIO DE DESPESAS COM VIAGENS</t>
  </si>
  <si>
    <t xml:space="preserve">GARANTIR RECURSOS ORÇAMENTÁRIOS PARA O PAGAMENTO DE PASSAGENS AÉREAS </t>
  </si>
  <si>
    <t>GARANTIR RECURSOS ORÇAMENTÁRIOS PARA A PUBLICAÇÕES DE NOTAS DE INTERESSE DA FISCALIZAÇÃO DO CAU/AP</t>
  </si>
  <si>
    <t xml:space="preserve">FISCALIZAÇÃO </t>
  </si>
  <si>
    <t>CAU/AP:</t>
  </si>
  <si>
    <t xml:space="preserve">Preencher valores da Reprogramação </t>
  </si>
  <si>
    <t>Esse salário refere-se aos fiscais ? R: SIM</t>
  </si>
  <si>
    <t>Material de Consumo</t>
  </si>
  <si>
    <t>Adquirir materiais de consumo, expediente, gêneros alimentícios e  Uniformes,Combustiveis entre outros.</t>
  </si>
  <si>
    <t>Equipamentos de Processamentos de Dados</t>
  </si>
  <si>
    <t>Aquisição de Equipamento de Informatica capaz de suprir as demandas da fiscalização do CAU/AP</t>
  </si>
  <si>
    <t>Encargos Diveros</t>
  </si>
  <si>
    <t>Garantir recursos Orçamentarios para despesas diversas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</si>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</sst>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_-&quot;R$&quot;\ * #,##0_-;\-&quot;R$&quot;\ * #,##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0" applyNumberFormat="1" applyFont="1" applyFill="1" applyBorder="1" applyAlignment="1" applyProtection="1">
      <alignment vertical="center" wrapText="1"/>
      <protection locked="0"/>
    </xf>
    <xf numFmtId="43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wrapText="1"/>
    </xf>
    <xf numFmtId="43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 applyProtection="1">
      <alignment horizontal="center" wrapText="1"/>
      <protection locked="0"/>
    </xf>
    <xf numFmtId="43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4" fontId="4" fillId="2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vertical="center"/>
      <protection locked="0"/>
    </xf>
    <xf numFmtId="43" fontId="11" fillId="3" borderId="1" xfId="0" applyNumberFormat="1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3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11" fillId="3" borderId="6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9</xdr:col>
      <xdr:colOff>809625</xdr:colOff>
      <xdr:row>33</xdr:row>
      <xdr:rowOff>76200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79822"/>
          <a:ext cx="9035653" cy="5892403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57150</xdr:rowOff>
    </xdr:from>
    <xdr:to>
      <xdr:col>9</xdr:col>
      <xdr:colOff>908078</xdr:colOff>
      <xdr:row>5</xdr:row>
      <xdr:rowOff>9525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529"/>
        <a:stretch>
          <a:fillRect/>
        </a:stretch>
      </xdr:blipFill>
      <xdr:spPr bwMode="auto">
        <a:xfrm>
          <a:off x="0" y="57150"/>
          <a:ext cx="9223403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0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</xdr:rowOff>
    </xdr:from>
    <xdr:to>
      <xdr:col>11</xdr:col>
      <xdr:colOff>219075</xdr:colOff>
      <xdr:row>5</xdr:row>
      <xdr:rowOff>23815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72"/>
        <a:stretch>
          <a:fillRect/>
        </a:stretch>
      </xdr:blipFill>
      <xdr:spPr bwMode="auto">
        <a:xfrm>
          <a:off x="71438" y="3"/>
          <a:ext cx="9672637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6</xdr:row>
      <xdr:rowOff>0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751218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workbookViewId="0">
      <selection activeCell="M31" sqref="M31"/>
    </sheetView>
  </sheetViews>
  <sheetFormatPr defaultColWidth="9.125" defaultRowHeight="15" x14ac:dyDescent="0.25"/>
  <cols>
    <col min="1" max="11" width="13.875" style="26" customWidth="1"/>
    <col min="12" max="12" width="8.875" style="26" customWidth="1"/>
    <col min="13" max="16384" width="9.125" style="26"/>
  </cols>
  <sheetData>
    <row r="2" spans="1:1" ht="15.75" x14ac:dyDescent="0.25">
      <c r="A2" s="64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K33"/>
  <sheetViews>
    <sheetView showGridLines="0" topLeftCell="A14" zoomScale="80" zoomScaleNormal="80" zoomScaleSheetLayoutView="80" workbookViewId="0">
      <selection activeCell="G29" sqref="G29"/>
    </sheetView>
  </sheetViews>
  <sheetFormatPr defaultRowHeight="15" x14ac:dyDescent="0.25"/>
  <cols>
    <col min="1" max="1" width="0.875" customWidth="1"/>
    <col min="2" max="2" width="56.625" bestFit="1" customWidth="1"/>
    <col min="3" max="3" width="9.875" customWidth="1"/>
    <col min="4" max="4" width="37" customWidth="1"/>
    <col min="5" max="5" width="9.875" customWidth="1"/>
    <col min="6" max="6" width="41.875" customWidth="1"/>
  </cols>
  <sheetData>
    <row r="3" spans="2:11" ht="34.5" customHeight="1" x14ac:dyDescent="0.25"/>
    <row r="4" spans="2:11" ht="3" customHeight="1" x14ac:dyDescent="0.25"/>
    <row r="5" spans="2:11" ht="27.75" customHeight="1" x14ac:dyDescent="0.25">
      <c r="B5" s="20" t="s">
        <v>80</v>
      </c>
      <c r="C5" s="15"/>
      <c r="D5" s="15"/>
      <c r="E5" s="15"/>
      <c r="F5" s="16"/>
    </row>
    <row r="6" spans="2:11" s="2" customFormat="1" ht="30" customHeight="1" x14ac:dyDescent="0.25">
      <c r="B6" s="74" t="s">
        <v>68</v>
      </c>
      <c r="C6" s="75"/>
      <c r="D6" s="17"/>
      <c r="E6" s="17"/>
      <c r="F6" s="17"/>
      <c r="G6" s="6"/>
      <c r="H6" s="6"/>
      <c r="I6" s="6"/>
      <c r="J6" s="6"/>
      <c r="K6" s="6"/>
    </row>
    <row r="8" spans="2:11" s="1" customFormat="1" ht="24" customHeight="1" x14ac:dyDescent="0.25">
      <c r="B8" s="11" t="s">
        <v>46</v>
      </c>
      <c r="C8" s="12"/>
      <c r="D8" s="12"/>
      <c r="E8" s="12"/>
      <c r="F8" s="13"/>
    </row>
    <row r="9" spans="2:11" s="1" customFormat="1" ht="20.25" customHeight="1" x14ac:dyDescent="0.25">
      <c r="B9" s="9" t="s">
        <v>43</v>
      </c>
      <c r="C9" s="92" t="s">
        <v>79</v>
      </c>
      <c r="D9" s="90"/>
      <c r="E9" s="90"/>
      <c r="F9" s="91"/>
    </row>
    <row r="10" spans="2:11" s="1" customFormat="1" ht="33" customHeight="1" x14ac:dyDescent="0.25">
      <c r="B10" s="7" t="s">
        <v>44</v>
      </c>
      <c r="C10" s="89" t="s">
        <v>81</v>
      </c>
      <c r="D10" s="90"/>
      <c r="E10" s="90"/>
      <c r="F10" s="91"/>
    </row>
    <row r="11" spans="2:11" s="1" customFormat="1" ht="20.25" customHeight="1" x14ac:dyDescent="0.25">
      <c r="B11" s="9" t="s">
        <v>63</v>
      </c>
      <c r="C11" s="1" t="s">
        <v>82</v>
      </c>
    </row>
    <row r="12" spans="2:11" s="1" customFormat="1" ht="20.25" customHeight="1" x14ac:dyDescent="0.25">
      <c r="B12" s="9" t="s">
        <v>64</v>
      </c>
      <c r="C12" s="86" t="s">
        <v>94</v>
      </c>
      <c r="D12" s="87"/>
      <c r="E12" s="87"/>
      <c r="F12" s="88"/>
    </row>
    <row r="13" spans="2:11" s="1" customFormat="1" ht="20.25" customHeight="1" x14ac:dyDescent="0.25">
      <c r="B13" s="9" t="s">
        <v>45</v>
      </c>
      <c r="C13" s="93" t="s">
        <v>85</v>
      </c>
      <c r="D13" s="94"/>
      <c r="E13" s="94"/>
      <c r="F13" s="95"/>
    </row>
    <row r="14" spans="2:11" s="1" customFormat="1" ht="20.25" customHeight="1" x14ac:dyDescent="0.25">
      <c r="B14" s="9" t="s">
        <v>65</v>
      </c>
      <c r="C14" s="92" t="s">
        <v>83</v>
      </c>
      <c r="D14" s="90"/>
      <c r="E14" s="90"/>
      <c r="F14" s="91"/>
    </row>
    <row r="15" spans="2:11" s="1" customFormat="1" x14ac:dyDescent="0.25">
      <c r="B15" s="10"/>
      <c r="C15" s="10"/>
      <c r="D15" s="10"/>
      <c r="E15" s="10"/>
      <c r="F15" s="10"/>
    </row>
    <row r="16" spans="2:11" s="1" customFormat="1" ht="24" customHeight="1" x14ac:dyDescent="0.25">
      <c r="B16" s="11" t="s">
        <v>47</v>
      </c>
      <c r="C16" s="12"/>
      <c r="D16" s="12"/>
      <c r="E16" s="12"/>
      <c r="F16" s="13"/>
    </row>
    <row r="17" spans="2:7" s="1" customFormat="1" ht="14.25" customHeight="1" x14ac:dyDescent="0.25">
      <c r="B17" s="18" t="s">
        <v>53</v>
      </c>
      <c r="C17" s="14"/>
      <c r="D17" s="14"/>
      <c r="E17" s="14"/>
      <c r="F17" s="14"/>
    </row>
    <row r="18" spans="2:7" s="1" customFormat="1" ht="33" customHeight="1" x14ac:dyDescent="0.25">
      <c r="B18" s="8" t="s">
        <v>54</v>
      </c>
      <c r="C18" s="79" t="s">
        <v>49</v>
      </c>
      <c r="D18" s="80"/>
      <c r="E18" s="80"/>
      <c r="F18" s="81"/>
    </row>
    <row r="19" spans="2:7" s="1" customFormat="1" ht="15.75" customHeight="1" x14ac:dyDescent="0.25">
      <c r="B19" s="19" t="s">
        <v>52</v>
      </c>
      <c r="C19" s="82" t="str">
        <f>IFERROR(VLOOKUP(C18,#REF!,33,FALSE),"")</f>
        <v/>
      </c>
      <c r="D19" s="83"/>
      <c r="E19" s="83"/>
      <c r="F19" s="84"/>
    </row>
    <row r="20" spans="2:7" s="1" customFormat="1" ht="33" customHeight="1" x14ac:dyDescent="0.25">
      <c r="B20" s="8" t="s">
        <v>55</v>
      </c>
      <c r="C20" s="79" t="s">
        <v>51</v>
      </c>
      <c r="D20" s="80"/>
      <c r="E20" s="80"/>
      <c r="F20" s="81"/>
    </row>
    <row r="21" spans="2:7" s="1" customFormat="1" ht="15.75" customHeight="1" x14ac:dyDescent="0.25">
      <c r="B21" s="19" t="s">
        <v>52</v>
      </c>
      <c r="C21" s="82" t="str">
        <f>IFERROR(VLOOKUP(C20,#REF!,23,FALSE),"")</f>
        <v/>
      </c>
      <c r="D21" s="83"/>
      <c r="E21" s="83"/>
      <c r="F21" s="84"/>
    </row>
    <row r="22" spans="2:7" s="1" customFormat="1" ht="33" customHeight="1" x14ac:dyDescent="0.25">
      <c r="B22" s="8" t="s">
        <v>56</v>
      </c>
      <c r="C22" s="79" t="s">
        <v>50</v>
      </c>
      <c r="D22" s="80"/>
      <c r="E22" s="80"/>
      <c r="F22" s="81"/>
    </row>
    <row r="23" spans="2:7" s="1" customFormat="1" ht="15.75" customHeight="1" x14ac:dyDescent="0.25">
      <c r="B23" s="19" t="s">
        <v>52</v>
      </c>
      <c r="C23" s="82" t="str">
        <f>IFERROR(VLOOKUP(C22,#REF!,23,FALSE),"")</f>
        <v/>
      </c>
      <c r="D23" s="83"/>
      <c r="E23" s="83"/>
      <c r="F23" s="84"/>
    </row>
    <row r="24" spans="2:7" s="1" customFormat="1" ht="33" customHeight="1" x14ac:dyDescent="0.25">
      <c r="B24" s="9" t="s">
        <v>57</v>
      </c>
      <c r="C24" s="79" t="s">
        <v>84</v>
      </c>
      <c r="D24" s="80"/>
      <c r="E24" s="80"/>
      <c r="F24" s="81"/>
    </row>
    <row r="25" spans="2:7" s="1" customFormat="1" ht="25.5" customHeight="1" x14ac:dyDescent="0.25">
      <c r="B25" s="9" t="s">
        <v>58</v>
      </c>
      <c r="C25" s="9" t="s">
        <v>0</v>
      </c>
      <c r="D25" s="21">
        <v>42370</v>
      </c>
      <c r="E25" s="9" t="s">
        <v>1</v>
      </c>
      <c r="F25" s="21">
        <v>42735</v>
      </c>
    </row>
    <row r="26" spans="2:7" s="1" customFormat="1" x14ac:dyDescent="0.25">
      <c r="B26" s="85"/>
      <c r="C26" s="85"/>
      <c r="D26" s="85"/>
      <c r="E26" s="85"/>
      <c r="F26" s="85"/>
    </row>
    <row r="27" spans="2:7" s="1" customFormat="1" ht="24" customHeight="1" x14ac:dyDescent="0.25">
      <c r="B27" s="11" t="s">
        <v>61</v>
      </c>
      <c r="C27" s="12"/>
      <c r="D27" s="12"/>
      <c r="E27" s="12"/>
      <c r="F27" s="13"/>
    </row>
    <row r="28" spans="2:7" s="1" customFormat="1" ht="20.100000000000001" customHeight="1" x14ac:dyDescent="0.25">
      <c r="B28" s="9" t="s">
        <v>48</v>
      </c>
      <c r="C28" s="98">
        <v>251202.4</v>
      </c>
      <c r="D28" s="98"/>
      <c r="E28" s="98"/>
      <c r="F28" s="98"/>
      <c r="G28" s="1" t="s">
        <v>104</v>
      </c>
    </row>
    <row r="29" spans="2:7" s="1" customFormat="1" ht="20.100000000000001" customHeight="1" x14ac:dyDescent="0.25">
      <c r="B29" s="8" t="s">
        <v>2</v>
      </c>
      <c r="C29" s="69"/>
      <c r="D29" s="70">
        <v>224239.14</v>
      </c>
      <c r="E29" s="69"/>
      <c r="F29" s="69"/>
    </row>
    <row r="30" spans="2:7" s="1" customFormat="1" x14ac:dyDescent="0.25">
      <c r="B30" s="97"/>
      <c r="C30" s="97"/>
      <c r="D30" s="97"/>
      <c r="E30" s="97"/>
      <c r="F30" s="97"/>
    </row>
    <row r="31" spans="2:7" s="1" customFormat="1" ht="24" customHeight="1" x14ac:dyDescent="0.25">
      <c r="B31" s="76" t="s">
        <v>69</v>
      </c>
      <c r="C31" s="77"/>
      <c r="D31" s="77"/>
      <c r="E31" s="77"/>
      <c r="F31" s="78"/>
    </row>
    <row r="32" spans="2:7" s="1" customFormat="1" ht="63.75" customHeight="1" x14ac:dyDescent="0.25">
      <c r="B32" s="99"/>
      <c r="C32" s="100"/>
      <c r="D32" s="100"/>
      <c r="E32" s="100"/>
      <c r="F32" s="101"/>
    </row>
    <row r="33" spans="2:6" s="1" customFormat="1" ht="20.100000000000001" customHeight="1" x14ac:dyDescent="0.25">
      <c r="B33" s="96"/>
      <c r="C33" s="96"/>
      <c r="D33" s="96"/>
      <c r="E33" s="96"/>
      <c r="F33" s="96"/>
    </row>
  </sheetData>
  <sheetProtection formatCells="0" selectLockedCells="1"/>
  <mergeCells count="19">
    <mergeCell ref="B33:F33"/>
    <mergeCell ref="B30:F30"/>
    <mergeCell ref="C28:F28"/>
    <mergeCell ref="B32:F32"/>
    <mergeCell ref="B6:C6"/>
    <mergeCell ref="B31:F31"/>
    <mergeCell ref="C24:F24"/>
    <mergeCell ref="C19:F19"/>
    <mergeCell ref="B26:F26"/>
    <mergeCell ref="C12:F12"/>
    <mergeCell ref="C10:F10"/>
    <mergeCell ref="C22:F22"/>
    <mergeCell ref="C18:F18"/>
    <mergeCell ref="C9:F9"/>
    <mergeCell ref="C21:F21"/>
    <mergeCell ref="C23:F23"/>
    <mergeCell ref="C14:F14"/>
    <mergeCell ref="C13:F13"/>
    <mergeCell ref="C20:F20"/>
  </mergeCells>
  <conditionalFormatting sqref="C19:F19 C21:F21 C23:F23">
    <cfRule type="cellIs" dxfId="0" priority="14" operator="equal">
      <formula>"PREENCHIMENTO AUTOMÁTICO"</formula>
    </cfRule>
  </conditionalFormatting>
  <dataValidations count="1">
    <dataValidation type="list" allowBlank="1" showInputMessage="1" showErrorMessage="1" sqref="C19:F19 C21:F21 C23:F2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5:Q29"/>
  <sheetViews>
    <sheetView showGridLines="0" tabSelected="1" zoomScale="80" zoomScaleNormal="80" zoomScaleSheetLayoutView="80" workbookViewId="0">
      <selection activeCell="N9" sqref="N9:N11"/>
    </sheetView>
  </sheetViews>
  <sheetFormatPr defaultColWidth="9.125" defaultRowHeight="15" x14ac:dyDescent="0.25"/>
  <cols>
    <col min="1" max="1" width="1.125" style="2" customWidth="1"/>
    <col min="2" max="2" width="4.875" style="2" customWidth="1"/>
    <col min="3" max="3" width="9.75" style="2" hidden="1" customWidth="1"/>
    <col min="4" max="4" width="27.625" style="2" customWidth="1"/>
    <col min="5" max="5" width="23.625" style="2" customWidth="1"/>
    <col min="6" max="6" width="14" style="2" customWidth="1"/>
    <col min="7" max="7" width="15" style="2" customWidth="1"/>
    <col min="8" max="8" width="18.25" style="2" customWidth="1"/>
    <col min="9" max="9" width="15.75" style="2" customWidth="1"/>
    <col min="10" max="10" width="14" style="2" customWidth="1"/>
    <col min="11" max="11" width="9.125" style="4" customWidth="1"/>
    <col min="12" max="12" width="13" style="4" customWidth="1"/>
    <col min="13" max="13" width="20.125" style="2" customWidth="1"/>
    <col min="14" max="14" width="20.625" style="2" customWidth="1"/>
    <col min="15" max="15" width="31" style="2" customWidth="1"/>
    <col min="16" max="16384" width="9.125" style="2"/>
  </cols>
  <sheetData>
    <row r="5" spans="2:15" ht="14.25" customHeight="1" x14ac:dyDescent="0.25"/>
    <row r="6" spans="2:15" ht="24" customHeight="1" x14ac:dyDescent="0.25">
      <c r="B6" s="112" t="s">
        <v>95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2:15" ht="24" customHeight="1" x14ac:dyDescent="0.25">
      <c r="B7" s="125" t="s">
        <v>70</v>
      </c>
      <c r="C7" s="126"/>
      <c r="D7" s="126"/>
      <c r="E7" s="126"/>
      <c r="F7" s="126"/>
      <c r="G7" s="126"/>
      <c r="H7" s="126"/>
      <c r="I7" s="23"/>
      <c r="J7" s="23"/>
      <c r="K7" s="23"/>
      <c r="L7" s="23"/>
      <c r="M7" s="23"/>
      <c r="N7" s="24"/>
    </row>
    <row r="8" spans="2:15" ht="15.75" x14ac:dyDescent="0.25">
      <c r="B8" s="63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2:15" ht="47.25" customHeight="1" x14ac:dyDescent="0.25">
      <c r="B9" s="121" t="s">
        <v>4</v>
      </c>
      <c r="C9" s="30" t="s">
        <v>5</v>
      </c>
      <c r="D9" s="110" t="s">
        <v>24</v>
      </c>
      <c r="E9" s="111"/>
      <c r="F9" s="110" t="s">
        <v>7</v>
      </c>
      <c r="G9" s="111"/>
      <c r="H9" s="103" t="s">
        <v>66</v>
      </c>
      <c r="I9" s="103" t="s">
        <v>75</v>
      </c>
      <c r="J9" s="110" t="s">
        <v>25</v>
      </c>
      <c r="K9" s="111"/>
      <c r="L9" s="127" t="s">
        <v>59</v>
      </c>
      <c r="M9" s="128" t="s">
        <v>60</v>
      </c>
      <c r="N9" s="121" t="s">
        <v>10</v>
      </c>
    </row>
    <row r="10" spans="2:15" ht="15" customHeight="1" x14ac:dyDescent="0.25">
      <c r="B10" s="121"/>
      <c r="C10" s="30"/>
      <c r="D10" s="105" t="s">
        <v>5</v>
      </c>
      <c r="E10" s="105" t="s">
        <v>6</v>
      </c>
      <c r="F10" s="105" t="s">
        <v>8</v>
      </c>
      <c r="G10" s="105" t="s">
        <v>9</v>
      </c>
      <c r="H10" s="109"/>
      <c r="I10" s="109"/>
      <c r="J10" s="103" t="s">
        <v>72</v>
      </c>
      <c r="K10" s="103" t="s">
        <v>73</v>
      </c>
      <c r="L10" s="127"/>
      <c r="M10" s="129"/>
      <c r="N10" s="121"/>
    </row>
    <row r="11" spans="2:15" ht="45" customHeight="1" x14ac:dyDescent="0.25">
      <c r="B11" s="121"/>
      <c r="C11" s="31" t="s">
        <v>23</v>
      </c>
      <c r="D11" s="106"/>
      <c r="E11" s="106"/>
      <c r="F11" s="106"/>
      <c r="G11" s="106"/>
      <c r="H11" s="104"/>
      <c r="I11" s="104"/>
      <c r="J11" s="104"/>
      <c r="K11" s="104"/>
      <c r="L11" s="127"/>
      <c r="M11" s="130"/>
      <c r="N11" s="121"/>
    </row>
    <row r="12" spans="2:15" ht="63" x14ac:dyDescent="0.25">
      <c r="B12" s="25">
        <v>1</v>
      </c>
      <c r="C12" s="25"/>
      <c r="D12" s="25" t="s">
        <v>86</v>
      </c>
      <c r="E12" s="25" t="s">
        <v>90</v>
      </c>
      <c r="F12" s="32">
        <v>42370</v>
      </c>
      <c r="G12" s="32">
        <v>42370</v>
      </c>
      <c r="H12" s="33">
        <v>161323.41759999999</v>
      </c>
      <c r="I12" s="33">
        <v>179535.24</v>
      </c>
      <c r="J12" s="34">
        <f>I12-H12</f>
        <v>18211.822400000005</v>
      </c>
      <c r="K12" s="35">
        <f>IFERROR(I12/H12*100-100,0)</f>
        <v>11.289013505253195</v>
      </c>
      <c r="L12" s="35">
        <f t="shared" ref="L12:L20" si="0">IFERROR(I12/$I$20*100,0)</f>
        <v>71.470374955135767</v>
      </c>
      <c r="M12" s="33">
        <v>179535.24</v>
      </c>
      <c r="N12" s="25"/>
      <c r="O12" s="73" t="s">
        <v>97</v>
      </c>
    </row>
    <row r="13" spans="2:15" ht="94.5" x14ac:dyDescent="0.25">
      <c r="B13" s="25">
        <v>2</v>
      </c>
      <c r="C13" s="25"/>
      <c r="D13" s="25" t="s">
        <v>87</v>
      </c>
      <c r="E13" s="25" t="s">
        <v>91</v>
      </c>
      <c r="F13" s="32">
        <v>42370</v>
      </c>
      <c r="G13" s="32">
        <v>42370</v>
      </c>
      <c r="H13" s="33">
        <v>20000</v>
      </c>
      <c r="I13" s="33">
        <v>20000</v>
      </c>
      <c r="J13" s="34">
        <f t="shared" ref="J13:J19" si="1">I13-H13</f>
        <v>0</v>
      </c>
      <c r="K13" s="35">
        <f t="shared" ref="K13:K20" si="2">IFERROR(I13/H13*100-100,0)</f>
        <v>0</v>
      </c>
      <c r="L13" s="35">
        <f t="shared" si="0"/>
        <v>7.9617099077747371</v>
      </c>
      <c r="M13" s="33">
        <v>20000</v>
      </c>
      <c r="N13" s="25"/>
    </row>
    <row r="14" spans="2:15" ht="63" x14ac:dyDescent="0.25">
      <c r="B14" s="25">
        <v>3</v>
      </c>
      <c r="C14" s="25"/>
      <c r="D14" s="25" t="s">
        <v>88</v>
      </c>
      <c r="E14" s="25" t="s">
        <v>92</v>
      </c>
      <c r="F14" s="32">
        <v>42370</v>
      </c>
      <c r="G14" s="32">
        <v>42370</v>
      </c>
      <c r="H14" s="33"/>
      <c r="I14" s="33">
        <v>10000</v>
      </c>
      <c r="J14" s="34">
        <f t="shared" si="1"/>
        <v>10000</v>
      </c>
      <c r="K14" s="35">
        <f t="shared" si="2"/>
        <v>0</v>
      </c>
      <c r="L14" s="35">
        <f t="shared" si="0"/>
        <v>3.9808549538873685</v>
      </c>
      <c r="M14" s="33">
        <v>10000</v>
      </c>
      <c r="N14" s="25"/>
    </row>
    <row r="15" spans="2:15" ht="78.75" x14ac:dyDescent="0.25">
      <c r="B15" s="25">
        <v>4</v>
      </c>
      <c r="C15" s="25"/>
      <c r="D15" s="25" t="s">
        <v>89</v>
      </c>
      <c r="E15" s="25" t="s">
        <v>93</v>
      </c>
      <c r="F15" s="32">
        <v>42370</v>
      </c>
      <c r="G15" s="32">
        <v>42370</v>
      </c>
      <c r="H15" s="33"/>
      <c r="I15" s="33">
        <v>6000</v>
      </c>
      <c r="J15" s="34">
        <f t="shared" si="1"/>
        <v>6000</v>
      </c>
      <c r="K15" s="35">
        <f t="shared" si="2"/>
        <v>0</v>
      </c>
      <c r="L15" s="35">
        <f t="shared" si="0"/>
        <v>2.3885129723324217</v>
      </c>
      <c r="M15" s="33">
        <v>6000</v>
      </c>
      <c r="N15" s="25"/>
    </row>
    <row r="16" spans="2:15" ht="78.75" x14ac:dyDescent="0.25">
      <c r="B16" s="25">
        <v>5</v>
      </c>
      <c r="C16" s="25"/>
      <c r="D16" s="25" t="s">
        <v>98</v>
      </c>
      <c r="E16" s="32" t="s">
        <v>99</v>
      </c>
      <c r="F16" s="32">
        <v>42370</v>
      </c>
      <c r="G16" s="32">
        <v>42370</v>
      </c>
      <c r="H16" s="33">
        <v>3074.58</v>
      </c>
      <c r="I16" s="33"/>
      <c r="J16" s="34">
        <f t="shared" si="1"/>
        <v>-3074.58</v>
      </c>
      <c r="K16" s="35">
        <f t="shared" si="2"/>
        <v>-100</v>
      </c>
      <c r="L16" s="35">
        <f t="shared" si="0"/>
        <v>0</v>
      </c>
      <c r="M16" s="33"/>
      <c r="N16" s="25"/>
    </row>
    <row r="17" spans="2:17" ht="63" x14ac:dyDescent="0.25">
      <c r="B17" s="25"/>
      <c r="C17" s="25"/>
      <c r="D17" s="25" t="s">
        <v>100</v>
      </c>
      <c r="E17" s="25" t="s">
        <v>101</v>
      </c>
      <c r="F17" s="32">
        <v>42370</v>
      </c>
      <c r="G17" s="32">
        <v>42370</v>
      </c>
      <c r="H17" s="33"/>
      <c r="I17" s="33">
        <v>25000</v>
      </c>
      <c r="J17" s="34">
        <f t="shared" si="1"/>
        <v>25000</v>
      </c>
      <c r="K17" s="35">
        <f t="shared" si="2"/>
        <v>0</v>
      </c>
      <c r="L17" s="35">
        <f t="shared" si="0"/>
        <v>9.9521373847184229</v>
      </c>
      <c r="M17" s="33"/>
      <c r="N17" s="25"/>
    </row>
    <row r="18" spans="2:17" ht="47.25" x14ac:dyDescent="0.25">
      <c r="B18" s="25"/>
      <c r="C18" s="25"/>
      <c r="D18" s="25" t="s">
        <v>102</v>
      </c>
      <c r="E18" s="25" t="s">
        <v>103</v>
      </c>
      <c r="F18" s="32"/>
      <c r="G18" s="32"/>
      <c r="H18" s="33"/>
      <c r="I18" s="33">
        <v>10667.08</v>
      </c>
      <c r="J18" s="34">
        <f t="shared" si="1"/>
        <v>10667.08</v>
      </c>
      <c r="K18" s="35">
        <f t="shared" si="2"/>
        <v>0</v>
      </c>
      <c r="L18" s="35">
        <f t="shared" si="0"/>
        <v>4.2464098261512877</v>
      </c>
      <c r="M18" s="33">
        <v>8703.9</v>
      </c>
      <c r="N18" s="25"/>
    </row>
    <row r="19" spans="2:17" ht="15.75" x14ac:dyDescent="0.25">
      <c r="B19" s="25"/>
      <c r="C19" s="25"/>
      <c r="D19" s="25"/>
      <c r="E19" s="25"/>
      <c r="F19" s="32"/>
      <c r="G19" s="32"/>
      <c r="H19" s="33"/>
      <c r="I19" s="33"/>
      <c r="J19" s="34">
        <f t="shared" si="1"/>
        <v>0</v>
      </c>
      <c r="K19" s="35">
        <f t="shared" si="2"/>
        <v>0</v>
      </c>
      <c r="L19" s="35">
        <f t="shared" si="0"/>
        <v>0</v>
      </c>
      <c r="M19" s="33"/>
      <c r="N19" s="25"/>
    </row>
    <row r="20" spans="2:17" s="3" customFormat="1" ht="15.75" x14ac:dyDescent="0.25">
      <c r="B20" s="122" t="s">
        <v>3</v>
      </c>
      <c r="C20" s="123"/>
      <c r="D20" s="123"/>
      <c r="E20" s="123"/>
      <c r="F20" s="123"/>
      <c r="G20" s="124"/>
      <c r="H20" s="71">
        <f>SUM(H12:H19)</f>
        <v>184397.99759999997</v>
      </c>
      <c r="I20" s="36">
        <f>SUM(I12:I19)</f>
        <v>251202.31999999998</v>
      </c>
      <c r="J20" s="36">
        <f>SUM(J12:J19)</f>
        <v>66804.322400000005</v>
      </c>
      <c r="K20" s="68">
        <f t="shared" si="2"/>
        <v>36.22833396754848</v>
      </c>
      <c r="L20" s="37">
        <f t="shared" si="0"/>
        <v>100</v>
      </c>
      <c r="M20" s="36">
        <f>SUM(M12:M19)</f>
        <v>224239.13999999998</v>
      </c>
      <c r="N20" s="38"/>
      <c r="O20" s="72" t="s">
        <v>96</v>
      </c>
    </row>
    <row r="21" spans="2:17" ht="15.75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40"/>
      <c r="M21" s="39"/>
      <c r="N21" s="39"/>
    </row>
    <row r="22" spans="2:17" ht="15" customHeight="1" x14ac:dyDescent="0.25">
      <c r="B22" s="115" t="s">
        <v>67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7"/>
    </row>
    <row r="23" spans="2:17" ht="95.25" customHeight="1" x14ac:dyDescent="0.25"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66"/>
      <c r="Q23" s="67"/>
    </row>
    <row r="24" spans="2:17" ht="15" hidden="1" customHeight="1" x14ac:dyDescent="0.25">
      <c r="B24" s="107" t="s">
        <v>26</v>
      </c>
      <c r="C24" s="107"/>
      <c r="D24" s="107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2:17" ht="15" hidden="1" customHeight="1" x14ac:dyDescent="0.25">
      <c r="B25" s="42" t="s">
        <v>30</v>
      </c>
      <c r="C25" s="108" t="s">
        <v>34</v>
      </c>
      <c r="D25" s="108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2:17" ht="15" hidden="1" customHeight="1" x14ac:dyDescent="0.25">
      <c r="B26" s="42" t="s">
        <v>31</v>
      </c>
      <c r="C26" s="108" t="s">
        <v>27</v>
      </c>
      <c r="D26" s="108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2:17" ht="15" hidden="1" customHeight="1" x14ac:dyDescent="0.25">
      <c r="B27" s="42" t="s">
        <v>32</v>
      </c>
      <c r="C27" s="108" t="s">
        <v>28</v>
      </c>
      <c r="D27" s="108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2:17" ht="15" hidden="1" customHeight="1" x14ac:dyDescent="0.25">
      <c r="B28" s="42" t="s">
        <v>33</v>
      </c>
      <c r="C28" s="108" t="s">
        <v>29</v>
      </c>
      <c r="D28" s="108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2:17" ht="15" customHeight="1" x14ac:dyDescent="0.25"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22"/>
      <c r="P29" s="22"/>
      <c r="Q29" s="22"/>
    </row>
  </sheetData>
  <sheetProtection formatCells="0" formatRows="0" insertRows="0" deleteRows="0"/>
  <mergeCells count="26">
    <mergeCell ref="B6:N6"/>
    <mergeCell ref="B22:N22"/>
    <mergeCell ref="B23:N23"/>
    <mergeCell ref="F9:G9"/>
    <mergeCell ref="B9:B11"/>
    <mergeCell ref="B20:G20"/>
    <mergeCell ref="B7:H7"/>
    <mergeCell ref="J9:K9"/>
    <mergeCell ref="L9:L11"/>
    <mergeCell ref="N9:N11"/>
    <mergeCell ref="M9:M11"/>
    <mergeCell ref="D10:D11"/>
    <mergeCell ref="E10:E11"/>
    <mergeCell ref="H9:H11"/>
    <mergeCell ref="B29:N29"/>
    <mergeCell ref="K10:K11"/>
    <mergeCell ref="G10:G11"/>
    <mergeCell ref="J10:J11"/>
    <mergeCell ref="B24:D24"/>
    <mergeCell ref="C25:D25"/>
    <mergeCell ref="C26:D26"/>
    <mergeCell ref="C27:D27"/>
    <mergeCell ref="C28:D28"/>
    <mergeCell ref="F10:F11"/>
    <mergeCell ref="I9:I11"/>
    <mergeCell ref="D9:E9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topLeftCell="A10" zoomScale="80" zoomScaleNormal="80" zoomScaleSheetLayoutView="80" workbookViewId="0">
      <selection activeCell="K23" sqref="K23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75" style="2" customWidth="1"/>
    <col min="6" max="6" width="22" style="2" customWidth="1"/>
    <col min="7" max="7" width="21.25" style="2" customWidth="1"/>
    <col min="8" max="8" width="18.375" style="2" customWidth="1"/>
    <col min="9" max="9" width="9.25" style="2" bestFit="1" customWidth="1"/>
    <col min="10" max="10" width="9.75" style="2" customWidth="1"/>
    <col min="11" max="11" width="17.125" style="2" customWidth="1"/>
    <col min="12" max="16384" width="9.125" style="2"/>
  </cols>
  <sheetData>
    <row r="6" spans="2:16" ht="4.5" customHeight="1" x14ac:dyDescent="0.25"/>
    <row r="7" spans="2:16" ht="26.25" customHeight="1" x14ac:dyDescent="0.25">
      <c r="B7" s="27" t="s">
        <v>95</v>
      </c>
      <c r="C7" s="43"/>
      <c r="D7" s="43"/>
      <c r="E7" s="43"/>
      <c r="F7" s="43"/>
      <c r="G7" s="44"/>
      <c r="H7" s="44"/>
      <c r="I7" s="44"/>
      <c r="J7" s="44"/>
      <c r="K7" s="45"/>
    </row>
    <row r="8" spans="2:16" ht="27.75" customHeight="1" x14ac:dyDescent="0.25">
      <c r="B8" s="28" t="s">
        <v>74</v>
      </c>
      <c r="C8" s="46"/>
      <c r="D8" s="46"/>
      <c r="E8" s="46"/>
      <c r="F8" s="46"/>
      <c r="G8" s="46"/>
      <c r="H8" s="46"/>
      <c r="I8" s="46"/>
      <c r="J8" s="46"/>
      <c r="K8" s="47"/>
    </row>
    <row r="9" spans="2:16" ht="14.25" customHeight="1" x14ac:dyDescent="0.3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29"/>
      <c r="M9" s="29"/>
      <c r="N9" s="29"/>
      <c r="O9" s="29"/>
      <c r="P9" s="29"/>
    </row>
    <row r="10" spans="2:16" ht="21.75" customHeight="1" x14ac:dyDescent="0.25">
      <c r="B10" s="48"/>
      <c r="C10" s="48"/>
      <c r="D10" s="48"/>
      <c r="E10" s="48"/>
      <c r="F10" s="48"/>
      <c r="G10" s="62"/>
      <c r="H10" s="139" t="s">
        <v>42</v>
      </c>
      <c r="I10" s="140"/>
      <c r="J10" s="48"/>
      <c r="K10" s="48"/>
    </row>
    <row r="11" spans="2:16" ht="56.25" customHeight="1" x14ac:dyDescent="0.25">
      <c r="B11" s="147" t="s">
        <v>12</v>
      </c>
      <c r="C11" s="148"/>
      <c r="D11" s="148"/>
      <c r="E11" s="149"/>
      <c r="F11" s="49" t="s">
        <v>66</v>
      </c>
      <c r="G11" s="49" t="s">
        <v>71</v>
      </c>
      <c r="H11" s="49" t="s">
        <v>76</v>
      </c>
      <c r="I11" s="49" t="s">
        <v>77</v>
      </c>
      <c r="J11" s="50" t="s">
        <v>78</v>
      </c>
      <c r="K11" s="49" t="s">
        <v>41</v>
      </c>
    </row>
    <row r="12" spans="2:16" ht="24.95" customHeight="1" x14ac:dyDescent="0.25">
      <c r="B12" s="141" t="s">
        <v>13</v>
      </c>
      <c r="C12" s="142"/>
      <c r="D12" s="142"/>
      <c r="E12" s="143"/>
      <c r="F12" s="51">
        <f>SUM(F13:F14)</f>
        <v>176323</v>
      </c>
      <c r="G12" s="51">
        <f>G13+G14</f>
        <v>199535.31904</v>
      </c>
      <c r="H12" s="52">
        <f t="shared" ref="H12:H27" si="0">G12-F12</f>
        <v>23212.319040000002</v>
      </c>
      <c r="I12" s="52">
        <f t="shared" ref="I12:I28" si="1">IFERROR(G12/F12*100-100,0)</f>
        <v>13.164657497887404</v>
      </c>
      <c r="J12" s="53">
        <f>IFERROR(G12/$G$28*100,0)</f>
        <v>79.432091334536651</v>
      </c>
      <c r="K12" s="51">
        <f>SUM(K13:K14)</f>
        <v>199535.31904</v>
      </c>
    </row>
    <row r="13" spans="2:16" ht="24.95" customHeight="1" x14ac:dyDescent="0.25">
      <c r="B13" s="133" t="s">
        <v>14</v>
      </c>
      <c r="C13" s="134"/>
      <c r="D13" s="134"/>
      <c r="E13" s="135"/>
      <c r="F13" s="54">
        <v>161323</v>
      </c>
      <c r="G13" s="54">
        <v>179535.31904</v>
      </c>
      <c r="H13" s="55">
        <f t="shared" si="0"/>
        <v>18212.319040000002</v>
      </c>
      <c r="I13" s="55">
        <f t="shared" si="1"/>
        <v>11.289350582372009</v>
      </c>
      <c r="J13" s="56">
        <f t="shared" ref="J13:J28" si="2">IFERROR(G13/$G$28*100,0)</f>
        <v>71.470383931887469</v>
      </c>
      <c r="K13" s="54">
        <f>G13</f>
        <v>179535.31904</v>
      </c>
    </row>
    <row r="14" spans="2:16" ht="24.95" customHeight="1" x14ac:dyDescent="0.25">
      <c r="B14" s="133" t="s">
        <v>15</v>
      </c>
      <c r="C14" s="134"/>
      <c r="D14" s="134"/>
      <c r="E14" s="135"/>
      <c r="F14" s="54">
        <v>15000</v>
      </c>
      <c r="G14" s="54">
        <v>20000</v>
      </c>
      <c r="H14" s="55">
        <f t="shared" si="0"/>
        <v>5000</v>
      </c>
      <c r="I14" s="55">
        <f t="shared" si="1"/>
        <v>33.333333333333314</v>
      </c>
      <c r="J14" s="56">
        <f t="shared" si="2"/>
        <v>7.961707402649175</v>
      </c>
      <c r="K14" s="54">
        <f>G14</f>
        <v>20000</v>
      </c>
    </row>
    <row r="15" spans="2:16" ht="24.95" customHeight="1" x14ac:dyDescent="0.25">
      <c r="B15" s="144" t="s">
        <v>16</v>
      </c>
      <c r="C15" s="145"/>
      <c r="D15" s="145"/>
      <c r="E15" s="146"/>
      <c r="F15" s="54">
        <v>3075</v>
      </c>
      <c r="G15" s="54"/>
      <c r="H15" s="55">
        <f t="shared" si="0"/>
        <v>-3075</v>
      </c>
      <c r="I15" s="55">
        <f t="shared" si="1"/>
        <v>-100</v>
      </c>
      <c r="J15" s="56">
        <f t="shared" si="2"/>
        <v>0</v>
      </c>
      <c r="K15" s="54"/>
    </row>
    <row r="16" spans="2:16" ht="24.95" customHeight="1" x14ac:dyDescent="0.25">
      <c r="B16" s="144" t="s">
        <v>35</v>
      </c>
      <c r="C16" s="145"/>
      <c r="D16" s="145"/>
      <c r="E16" s="146"/>
      <c r="F16" s="57">
        <f>SUM(F17:F21)</f>
        <v>0</v>
      </c>
      <c r="G16" s="57">
        <f>G18+G19</f>
        <v>16000</v>
      </c>
      <c r="H16" s="55">
        <f t="shared" si="0"/>
        <v>16000</v>
      </c>
      <c r="I16" s="55">
        <f t="shared" si="1"/>
        <v>0</v>
      </c>
      <c r="J16" s="56">
        <f t="shared" si="2"/>
        <v>6.3693659221193393</v>
      </c>
      <c r="K16" s="57">
        <f>SUM(K17:K21)</f>
        <v>16000</v>
      </c>
    </row>
    <row r="17" spans="2:11" ht="24.95" customHeight="1" x14ac:dyDescent="0.25">
      <c r="B17" s="133" t="s">
        <v>17</v>
      </c>
      <c r="C17" s="134"/>
      <c r="D17" s="134"/>
      <c r="E17" s="135"/>
      <c r="F17" s="54"/>
      <c r="G17" s="54"/>
      <c r="H17" s="55">
        <f t="shared" si="0"/>
        <v>0</v>
      </c>
      <c r="I17" s="55">
        <f t="shared" si="1"/>
        <v>0</v>
      </c>
      <c r="J17" s="56">
        <f t="shared" si="2"/>
        <v>0</v>
      </c>
      <c r="K17" s="54"/>
    </row>
    <row r="18" spans="2:11" ht="24.95" customHeight="1" x14ac:dyDescent="0.25">
      <c r="B18" s="133" t="s">
        <v>18</v>
      </c>
      <c r="C18" s="134"/>
      <c r="D18" s="134"/>
      <c r="E18" s="135"/>
      <c r="F18" s="54"/>
      <c r="G18" s="54">
        <v>10000</v>
      </c>
      <c r="H18" s="55">
        <f t="shared" si="0"/>
        <v>10000</v>
      </c>
      <c r="I18" s="55">
        <f t="shared" si="1"/>
        <v>0</v>
      </c>
      <c r="J18" s="56">
        <f t="shared" si="2"/>
        <v>3.9808537013245875</v>
      </c>
      <c r="K18" s="54">
        <f>G18</f>
        <v>10000</v>
      </c>
    </row>
    <row r="19" spans="2:11" ht="24.95" customHeight="1" x14ac:dyDescent="0.25">
      <c r="B19" s="133" t="s">
        <v>36</v>
      </c>
      <c r="C19" s="134"/>
      <c r="D19" s="134"/>
      <c r="E19" s="135"/>
      <c r="F19" s="54"/>
      <c r="G19" s="54">
        <v>6000</v>
      </c>
      <c r="H19" s="55">
        <f t="shared" si="0"/>
        <v>6000</v>
      </c>
      <c r="I19" s="55">
        <f t="shared" si="1"/>
        <v>0</v>
      </c>
      <c r="J19" s="56">
        <f t="shared" si="2"/>
        <v>2.3885122207947527</v>
      </c>
      <c r="K19" s="54">
        <v>6000</v>
      </c>
    </row>
    <row r="20" spans="2:11" ht="24.95" customHeight="1" x14ac:dyDescent="0.25">
      <c r="B20" s="133" t="s">
        <v>19</v>
      </c>
      <c r="C20" s="134"/>
      <c r="D20" s="134"/>
      <c r="E20" s="135"/>
      <c r="F20" s="54"/>
      <c r="G20" s="54"/>
      <c r="H20" s="55">
        <f t="shared" si="0"/>
        <v>0</v>
      </c>
      <c r="I20" s="55">
        <f t="shared" si="1"/>
        <v>0</v>
      </c>
      <c r="J20" s="56">
        <f t="shared" si="2"/>
        <v>0</v>
      </c>
      <c r="K20" s="54"/>
    </row>
    <row r="21" spans="2:11" ht="24.95" customHeight="1" x14ac:dyDescent="0.25">
      <c r="B21" s="133" t="s">
        <v>20</v>
      </c>
      <c r="C21" s="134"/>
      <c r="D21" s="134"/>
      <c r="E21" s="135"/>
      <c r="F21" s="54"/>
      <c r="G21" s="54"/>
      <c r="H21" s="55">
        <f t="shared" si="0"/>
        <v>0</v>
      </c>
      <c r="I21" s="55">
        <f t="shared" si="1"/>
        <v>0</v>
      </c>
      <c r="J21" s="56">
        <f t="shared" si="2"/>
        <v>0</v>
      </c>
      <c r="K21" s="54"/>
    </row>
    <row r="22" spans="2:11" ht="24.95" customHeight="1" x14ac:dyDescent="0.25">
      <c r="B22" s="144" t="s">
        <v>21</v>
      </c>
      <c r="C22" s="145"/>
      <c r="D22" s="145"/>
      <c r="E22" s="146"/>
      <c r="F22" s="54"/>
      <c r="G22" s="54">
        <v>10667.08</v>
      </c>
      <c r="H22" s="55">
        <f t="shared" si="0"/>
        <v>10667.08</v>
      </c>
      <c r="I22" s="55">
        <f t="shared" si="1"/>
        <v>0</v>
      </c>
      <c r="J22" s="56">
        <f t="shared" si="2"/>
        <v>4.2464084900325476</v>
      </c>
      <c r="K22" s="54">
        <v>8703.82</v>
      </c>
    </row>
    <row r="23" spans="2:11" ht="24.95" customHeight="1" x14ac:dyDescent="0.25">
      <c r="B23" s="136" t="s">
        <v>37</v>
      </c>
      <c r="C23" s="137"/>
      <c r="D23" s="137"/>
      <c r="E23" s="138"/>
      <c r="F23" s="58">
        <f>F12+F15+F16+F22</f>
        <v>179398</v>
      </c>
      <c r="G23" s="58">
        <f>G12+G15+G16+G22</f>
        <v>226202.39903999999</v>
      </c>
      <c r="H23" s="59">
        <f>G23-F23</f>
        <v>46804.399039999989</v>
      </c>
      <c r="I23" s="59">
        <f t="shared" si="1"/>
        <v>26.089699461532462</v>
      </c>
      <c r="J23" s="60">
        <f t="shared" si="2"/>
        <v>90.047865746688529</v>
      </c>
      <c r="K23" s="58">
        <f>K12+K15+K16+K22</f>
        <v>224239.13904000001</v>
      </c>
    </row>
    <row r="24" spans="2:11" s="5" customFormat="1" ht="24.95" customHeight="1" x14ac:dyDescent="0.25">
      <c r="B24" s="133" t="s">
        <v>22</v>
      </c>
      <c r="C24" s="134"/>
      <c r="D24" s="134"/>
      <c r="E24" s="135"/>
      <c r="F24" s="54"/>
      <c r="G24" s="54">
        <v>25000</v>
      </c>
      <c r="H24" s="55">
        <f t="shared" si="0"/>
        <v>25000</v>
      </c>
      <c r="I24" s="55">
        <f t="shared" si="1"/>
        <v>0</v>
      </c>
      <c r="J24" s="56">
        <f t="shared" si="2"/>
        <v>9.9521342533114687</v>
      </c>
      <c r="K24" s="54"/>
    </row>
    <row r="25" spans="2:11" ht="24.95" customHeight="1" x14ac:dyDescent="0.25">
      <c r="B25" s="136" t="s">
        <v>38</v>
      </c>
      <c r="C25" s="137"/>
      <c r="D25" s="137"/>
      <c r="E25" s="138"/>
      <c r="F25" s="58">
        <f>F23+F24</f>
        <v>179398</v>
      </c>
      <c r="G25" s="58">
        <f>G23+G24</f>
        <v>251202.39903999999</v>
      </c>
      <c r="H25" s="59">
        <f t="shared" si="0"/>
        <v>71804.399039999989</v>
      </c>
      <c r="I25" s="59">
        <f t="shared" si="1"/>
        <v>40.025194840522175</v>
      </c>
      <c r="J25" s="60">
        <f t="shared" si="2"/>
        <v>100</v>
      </c>
      <c r="K25" s="58">
        <f>K23+K24</f>
        <v>224239.13904000001</v>
      </c>
    </row>
    <row r="26" spans="2:11" s="5" customFormat="1" ht="24.95" customHeight="1" x14ac:dyDescent="0.25">
      <c r="B26" s="133" t="s">
        <v>39</v>
      </c>
      <c r="C26" s="134"/>
      <c r="D26" s="134"/>
      <c r="E26" s="135"/>
      <c r="F26" s="54"/>
      <c r="G26" s="54"/>
      <c r="H26" s="55">
        <f t="shared" si="0"/>
        <v>0</v>
      </c>
      <c r="I26" s="55">
        <f t="shared" si="1"/>
        <v>0</v>
      </c>
      <c r="J26" s="56">
        <f t="shared" si="2"/>
        <v>0</v>
      </c>
      <c r="K26" s="54"/>
    </row>
    <row r="27" spans="2:11" s="5" customFormat="1" ht="24.95" customHeight="1" x14ac:dyDescent="0.25">
      <c r="B27" s="133" t="s">
        <v>40</v>
      </c>
      <c r="C27" s="134"/>
      <c r="D27" s="134"/>
      <c r="E27" s="135"/>
      <c r="F27" s="54"/>
      <c r="G27" s="54"/>
      <c r="H27" s="55">
        <f t="shared" si="0"/>
        <v>0</v>
      </c>
      <c r="I27" s="55">
        <f t="shared" si="1"/>
        <v>0</v>
      </c>
      <c r="J27" s="56">
        <f t="shared" si="2"/>
        <v>0</v>
      </c>
      <c r="K27" s="54"/>
    </row>
    <row r="28" spans="2:11" ht="24.95" customHeight="1" x14ac:dyDescent="0.25">
      <c r="B28" s="136" t="s">
        <v>62</v>
      </c>
      <c r="C28" s="137"/>
      <c r="D28" s="137"/>
      <c r="E28" s="138"/>
      <c r="F28" s="58">
        <f>F25+F27+F26</f>
        <v>179398</v>
      </c>
      <c r="G28" s="58">
        <f>G25+G27+G26</f>
        <v>251202.39903999999</v>
      </c>
      <c r="H28" s="58">
        <f>H25+H27+H26</f>
        <v>71804.399039999989</v>
      </c>
      <c r="I28" s="59">
        <f t="shared" si="1"/>
        <v>40.025194840522175</v>
      </c>
      <c r="J28" s="61">
        <f t="shared" si="2"/>
        <v>100</v>
      </c>
      <c r="K28" s="58">
        <f>K25+K27+K26</f>
        <v>224239.13904000001</v>
      </c>
    </row>
    <row r="29" spans="2:11" ht="31.5" customHeight="1" x14ac:dyDescent="0.25">
      <c r="B29" s="39"/>
      <c r="C29" s="39"/>
      <c r="D29" s="39"/>
      <c r="E29" s="39"/>
      <c r="F29" s="39"/>
      <c r="G29" s="39"/>
      <c r="H29" s="39"/>
      <c r="I29" s="39"/>
      <c r="J29" s="131" t="s">
        <v>11</v>
      </c>
      <c r="K29" s="131"/>
    </row>
  </sheetData>
  <sheetProtection formatCells="0" selectLockedCells="1"/>
  <mergeCells count="21">
    <mergeCell ref="B23:E23"/>
    <mergeCell ref="B11:E11"/>
    <mergeCell ref="B16:E16"/>
    <mergeCell ref="B18:E18"/>
    <mergeCell ref="B19:E19"/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2015-10-09T14:32:33Z</cp:lastPrinted>
  <dcterms:created xsi:type="dcterms:W3CDTF">2013-07-30T15:20:59Z</dcterms:created>
  <dcterms:modified xsi:type="dcterms:W3CDTF">2016-09-21T15:59:33Z</dcterms:modified>
</cp:coreProperties>
</file>