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cretária Geral\Desktop\01 - CAU_AP\16 - PLANOS 2017\rascunho\Planejamento 2017\Planos 2016\"/>
    </mc:Choice>
  </mc:AlternateContent>
  <bookViews>
    <workbookView xWindow="0" yWindow="195" windowWidth="20730" windowHeight="10800" tabRatio="884" activeTab="2"/>
  </bookViews>
  <sheets>
    <sheet name="2016" sheetId="20" r:id="rId1"/>
    <sheet name="Anexo_1.4_Dados" sheetId="1" r:id="rId2"/>
    <sheet name="Anexo 1.5_Quadro Descritivo" sheetId="5" r:id="rId3"/>
    <sheet name="Anexo 1.6_Elemento de Despesas" sheetId="6" r:id="rId4"/>
  </sheets>
  <externalReferences>
    <externalReference r:id="rId5"/>
  </externalReferences>
  <definedNames>
    <definedName name="A">#REF!</definedName>
    <definedName name="_xlnm.Print_Area" localSheetId="1">Anexo_1.4_Dados!$B$1:$F$32</definedName>
    <definedName name="_xlnm.Database">#REF!</definedName>
    <definedName name="banco_de_dados_sym">#REF!</definedName>
    <definedName name="_xlnm.Criteria">#REF!</definedName>
    <definedName name="dados">#REF!</definedName>
    <definedName name="huala">#REF!</definedName>
    <definedName name="kk">#REF!</definedName>
  </definedNames>
  <calcPr calcId="152511"/>
</workbook>
</file>

<file path=xl/calcChain.xml><?xml version="1.0" encoding="utf-8"?>
<calcChain xmlns="http://schemas.openxmlformats.org/spreadsheetml/2006/main">
  <c r="G21" i="6" l="1"/>
  <c r="F21" i="6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12" i="5"/>
  <c r="F29" i="1"/>
  <c r="G30" i="5"/>
  <c r="G13" i="6"/>
  <c r="G12" i="6" s="1"/>
  <c r="G16" i="6"/>
  <c r="I18" i="5" l="1"/>
  <c r="J18" i="5"/>
  <c r="I17" i="5"/>
  <c r="J17" i="5"/>
  <c r="J13" i="5"/>
  <c r="I13" i="5"/>
  <c r="I16" i="5" l="1"/>
  <c r="J16" i="5"/>
  <c r="G23" i="6" l="1"/>
  <c r="F16" i="6"/>
  <c r="F12" i="6"/>
  <c r="J14" i="5"/>
  <c r="J15" i="5"/>
  <c r="J19" i="5"/>
  <c r="J20" i="5"/>
  <c r="J21" i="5"/>
  <c r="J22" i="5"/>
  <c r="J23" i="5"/>
  <c r="J24" i="5"/>
  <c r="J25" i="5"/>
  <c r="J26" i="5"/>
  <c r="J27" i="5"/>
  <c r="J28" i="5"/>
  <c r="J30" i="5"/>
  <c r="J31" i="5"/>
  <c r="J32" i="5"/>
  <c r="J33" i="5"/>
  <c r="J12" i="5"/>
  <c r="I14" i="5"/>
  <c r="I15" i="5"/>
  <c r="I19" i="5"/>
  <c r="I20" i="5"/>
  <c r="I21" i="5"/>
  <c r="I22" i="5"/>
  <c r="I23" i="5"/>
  <c r="I24" i="5"/>
  <c r="I25" i="5"/>
  <c r="I26" i="5"/>
  <c r="I27" i="5"/>
  <c r="I28" i="5"/>
  <c r="I30" i="5"/>
  <c r="I31" i="5"/>
  <c r="I32" i="5"/>
  <c r="I33" i="5"/>
  <c r="I12" i="5"/>
  <c r="C19" i="1"/>
  <c r="F23" i="6" l="1"/>
  <c r="F25" i="6" s="1"/>
  <c r="F28" i="6" s="1"/>
  <c r="G25" i="6"/>
  <c r="G28" i="6" s="1"/>
  <c r="K12" i="6"/>
  <c r="H22" i="6"/>
  <c r="H19" i="6"/>
  <c r="H34" i="5"/>
  <c r="G34" i="5"/>
  <c r="K29" i="5" l="1"/>
  <c r="H23" i="6"/>
  <c r="K13" i="5"/>
  <c r="K34" i="5"/>
  <c r="K15" i="5"/>
  <c r="K20" i="5"/>
  <c r="K22" i="5"/>
  <c r="K24" i="5"/>
  <c r="K26" i="5"/>
  <c r="K28" i="5"/>
  <c r="K31" i="5"/>
  <c r="K33" i="5"/>
  <c r="K14" i="5"/>
  <c r="K19" i="5"/>
  <c r="K21" i="5"/>
  <c r="K23" i="5"/>
  <c r="K25" i="5"/>
  <c r="K27" i="5"/>
  <c r="K30" i="5"/>
  <c r="K32" i="5"/>
  <c r="K12" i="5"/>
  <c r="J34" i="5"/>
  <c r="H18" i="6" l="1"/>
  <c r="I22" i="6"/>
  <c r="I15" i="6"/>
  <c r="H13" i="6"/>
  <c r="I27" i="6"/>
  <c r="I24" i="6"/>
  <c r="I21" i="6"/>
  <c r="I19" i="6"/>
  <c r="I17" i="6"/>
  <c r="I14" i="6"/>
  <c r="I13" i="6"/>
  <c r="H27" i="6"/>
  <c r="H24" i="6"/>
  <c r="H21" i="6"/>
  <c r="H17" i="6"/>
  <c r="H14" i="6"/>
  <c r="K16" i="6"/>
  <c r="L34" i="5"/>
  <c r="H12" i="6" l="1"/>
  <c r="I12" i="6"/>
  <c r="K23" i="6"/>
  <c r="K25" i="6" s="1"/>
  <c r="K28" i="6" s="1"/>
  <c r="I16" i="6"/>
  <c r="I18" i="6"/>
  <c r="I34" i="5"/>
  <c r="I20" i="6"/>
  <c r="H20" i="6"/>
  <c r="I26" i="6"/>
  <c r="H26" i="6"/>
  <c r="H15" i="6"/>
  <c r="C23" i="1" l="1"/>
  <c r="C21" i="1"/>
  <c r="H16" i="6"/>
  <c r="I23" i="6" l="1"/>
  <c r="H25" i="6" l="1"/>
  <c r="H28" i="6" s="1"/>
  <c r="I25" i="6"/>
  <c r="J25" i="6" l="1"/>
  <c r="J12" i="6"/>
  <c r="J22" i="6"/>
  <c r="J16" i="6"/>
  <c r="J15" i="6"/>
  <c r="J21" i="6"/>
  <c r="J28" i="6"/>
  <c r="I28" i="6"/>
  <c r="J26" i="6"/>
  <c r="J17" i="6"/>
  <c r="J19" i="6"/>
  <c r="J24" i="6"/>
  <c r="J27" i="6"/>
  <c r="J18" i="6"/>
  <c r="J13" i="6"/>
  <c r="J20" i="6"/>
  <c r="J14" i="6"/>
  <c r="J23" i="6"/>
</calcChain>
</file>

<file path=xl/sharedStrings.xml><?xml version="1.0" encoding="utf-8"?>
<sst xmlns="http://schemas.openxmlformats.org/spreadsheetml/2006/main" count="153" uniqueCount="126">
  <si>
    <t>Início:</t>
  </si>
  <si>
    <t>Término:</t>
  </si>
  <si>
    <t>3.1.1 Custeados com Recursos do Fundo de Apoio</t>
  </si>
  <si>
    <t>Total</t>
  </si>
  <si>
    <t>Nº</t>
  </si>
  <si>
    <t>Ações</t>
  </si>
  <si>
    <t>Metas</t>
  </si>
  <si>
    <t>Período de Execução</t>
  </si>
  <si>
    <t>Início</t>
  </si>
  <si>
    <t>Término</t>
  </si>
  <si>
    <t>Responsável pela Execução</t>
  </si>
  <si>
    <t>(Valores em R$ 1,00)</t>
  </si>
  <si>
    <t>Itens de Custo</t>
  </si>
  <si>
    <t>Pessoal</t>
  </si>
  <si>
    <t>salários e encargos</t>
  </si>
  <si>
    <t>diárias - funcionários</t>
  </si>
  <si>
    <t>Material de consumo</t>
  </si>
  <si>
    <t>diárias - conselheiros/ convidados</t>
  </si>
  <si>
    <t>passagens</t>
  </si>
  <si>
    <t>aluguéis e encargos</t>
  </si>
  <si>
    <t>outras despesas</t>
  </si>
  <si>
    <t>Encargos diversos</t>
  </si>
  <si>
    <t>Imobilizado</t>
  </si>
  <si>
    <t>Situação da Ação</t>
  </si>
  <si>
    <t>Descrição</t>
  </si>
  <si>
    <t>Variação</t>
  </si>
  <si>
    <t>Legenda: Situação da Ação e Metas</t>
  </si>
  <si>
    <t>Nova</t>
  </si>
  <si>
    <t>Excluída</t>
  </si>
  <si>
    <t>Reformulada</t>
  </si>
  <si>
    <t>(1)</t>
  </si>
  <si>
    <t>(2)</t>
  </si>
  <si>
    <t>(3)</t>
  </si>
  <si>
    <t>(4)</t>
  </si>
  <si>
    <t>Inicial</t>
  </si>
  <si>
    <t>Serviços de Terceiro - PJ e PF</t>
  </si>
  <si>
    <t>serviços prestados</t>
  </si>
  <si>
    <t>Soma - Despesas de Custeio</t>
  </si>
  <si>
    <t>Total da Programação - Operacional</t>
  </si>
  <si>
    <t>Aporte ao Fundo de Apoio</t>
  </si>
  <si>
    <t>Aporte ao CSC</t>
  </si>
  <si>
    <t>A custear com Recursos do Fundo de Apoio</t>
  </si>
  <si>
    <t xml:space="preserve">Variação </t>
  </si>
  <si>
    <t>1.1 - Unidade Organizacional/Comissão/Colegiado:</t>
  </si>
  <si>
    <t>1.2 - Coordenador ou Responsável pela Unidade Organizacional/Comissão/Colegiado:</t>
  </si>
  <si>
    <t>1.5 - Objetivo Geral (Projeto/Atividade):</t>
  </si>
  <si>
    <t>1. DADOS TÉCNICOS</t>
  </si>
  <si>
    <t>2. DADOS ESTRATÉGICOS</t>
  </si>
  <si>
    <t>3.1    Custo do Projeto/Atividade:</t>
  </si>
  <si>
    <t>Assegurar a eficácia no atendimento e no relacionamento com os Arquitetos e Urbanistas e a Sociedade</t>
  </si>
  <si>
    <t>Perspectiva</t>
  </si>
  <si>
    <t>2.1 - Objetivos Estratégicos Relacionados / Perspectiva</t>
  </si>
  <si>
    <t>2.1.1 - Objetivo Estratégico Principal</t>
  </si>
  <si>
    <t>2.1.2 - Objetivo Estratégico Secundário</t>
  </si>
  <si>
    <t>2.1.3 - Objetivo Estratégico Secundário</t>
  </si>
  <si>
    <t>2.2 - Resultados:</t>
  </si>
  <si>
    <t>2.3 - Período de Execução:</t>
  </si>
  <si>
    <t>% Partic.
(G)</t>
  </si>
  <si>
    <t xml:space="preserve">A custear com Recursos do Fundo de Apoio (R$) </t>
  </si>
  <si>
    <t>3. DADOS ORÇAMENTÁRIOS</t>
  </si>
  <si>
    <t>Total do Plano de Ação - Reprogramação</t>
  </si>
  <si>
    <t>1.3 - Tipo (Projeto ou Atividade):</t>
  </si>
  <si>
    <t>1.4 - Nome (Denominação do Projeto ou Atividade ):</t>
  </si>
  <si>
    <t>1.6 - Responsável  pelo Projeto ou Atividade:</t>
  </si>
  <si>
    <t>Reprogramação 2015
(A)</t>
  </si>
  <si>
    <t xml:space="preserve">COMENTÁRIOS </t>
  </si>
  <si>
    <t>Anexo 1.4 - Dados Gerais do Plano de Ação - Programação 2016</t>
  </si>
  <si>
    <t>4. COMENTÁRIOS</t>
  </si>
  <si>
    <t>Anexo 1.5 - Quadro Descritivo de Ações e Metas do Plano de Ação - Programação 2016</t>
  </si>
  <si>
    <t>Programação 2016 (B)</t>
  </si>
  <si>
    <t>Valores   (D=B-A)</t>
  </si>
  <si>
    <t>%
(E=B/A)</t>
  </si>
  <si>
    <t>Anexo 1.6- Plano de Ação - Programação 2016 por Elemento de Despesas</t>
  </si>
  <si>
    <t>Programação 2016  (B)</t>
  </si>
  <si>
    <t>Valor
(C=B-A)</t>
  </si>
  <si>
    <t>%
(D=B/A)</t>
  </si>
  <si>
    <t>% Partic. (E)</t>
  </si>
  <si>
    <t>Conselho de Arquitetura e Urbanismo do Amapá</t>
  </si>
  <si>
    <t xml:space="preserve">CAU/AP: </t>
  </si>
  <si>
    <t>Eumenides de Almeida Mascarenhas - Presidente do CAU/AP</t>
  </si>
  <si>
    <t>Atividade</t>
  </si>
  <si>
    <t>Elione Silva de Miranda - Gerente Geral do CAU/AP</t>
  </si>
  <si>
    <t>Garantir recursos Orçamentários para o pagamento de salários e e encargos patronaisdos aos servidores , bem como o pagamento de Assessorias e prestadores de Serviços.</t>
  </si>
  <si>
    <t>Ser reconhecido como referência no procedimentos modernos e inovadores, em patamares de excênlencia.</t>
  </si>
  <si>
    <t>MANUTENÇÃO DAS ATIVIDADES ADMINISTRATIVAS</t>
  </si>
  <si>
    <t xml:space="preserve">6.2.2.1.1.01.01 - PESSOAL E ENCARGOS SOCIAIS                                                                                  </t>
  </si>
  <si>
    <t>GARANTIR O PAGAMENTO DE SALÁRIO E ENCARGOS DOS SERVIDORES DESTE CONSELHO DE CLASSE</t>
  </si>
  <si>
    <t xml:space="preserve">                                6.2.2.1.1.01.04.03.004.005 - Diárias  Conselheiros                                                                                              </t>
  </si>
  <si>
    <t>GARANTIR O PAGAMENTO DE DIÁRIAS AO PRESIDENTE/ CONSELHEIROS E CONVIDADES PARA PARTICIPAÇÃO DE REUNIÕES/ EVENTOS/ SEMINÁRIO E CURSOS A SEREM REALIZADOS NO EXERCICIO DE 2016</t>
  </si>
  <si>
    <t xml:space="preserve">                          6.2.2.1.1.01.04.04.001 - Passagens                                                                                      </t>
  </si>
  <si>
    <t>GARANTIR O PAGAMENTO DE BILHETES AÉREOS POR INTERMÉDIO DE AGENCIA DE VIAGEM</t>
  </si>
  <si>
    <t>Serviços Gráficos</t>
  </si>
  <si>
    <t>Garantir a Divulgação do Conselho de Arquitetura e Urbanismo e de seus respectivos e Eventos</t>
  </si>
  <si>
    <t>Serviços de Segurança Predial e Preventiva</t>
  </si>
  <si>
    <t>Garantir a Segurança das atividades e zelar pelo patrimonio público.</t>
  </si>
  <si>
    <t>Seguros de Bens Móveis</t>
  </si>
  <si>
    <t>Zelar pela manutenção e conservação da Sede do Conselho de Arquitetura e Urbanismo do Pará</t>
  </si>
  <si>
    <t>Seguros de Bens Imóveis</t>
  </si>
  <si>
    <t>Serviços de Energia Elétrica</t>
  </si>
  <si>
    <t>Manter as condições para o funcionamento da sede</t>
  </si>
  <si>
    <t>Serviços de Manutenção e Conservação de Bens Móveis e Imóveis</t>
  </si>
  <si>
    <t>Ter empresa responsável pela manutenção e conservação da Sede do Conselho de Arquitetura e Urbanismo do Pará</t>
  </si>
  <si>
    <t>Serviços de Manutenção e Conservação de Veículos</t>
  </si>
  <si>
    <t>Taxas Bancárias</t>
  </si>
  <si>
    <t>Manter as condições para cobranças, pagamentos e movimentações financeiras do conselho</t>
  </si>
  <si>
    <t>Tributos</t>
  </si>
  <si>
    <t xml:space="preserve">Garantir recursos para pagamento de Impostos </t>
  </si>
  <si>
    <t xml:space="preserve"> Indenizações, Multas,  Restituições e Reposições</t>
  </si>
  <si>
    <t>Garantir Recursos Orçamentários para Indenizações, Multas, Restituições e semelhantes.</t>
  </si>
  <si>
    <t>LOCAÇÃO DE BENS IMÓVEIS</t>
  </si>
  <si>
    <t>GARANTIR RECURSOS ORÇAMENTÁRIO PARA ALUGUEL DA SEDE DESTE CONSELHO DE CLASSE</t>
  </si>
  <si>
    <t>OUTRAS DESPESAS</t>
  </si>
  <si>
    <t>GARANTIR RECURSO ORÇAMENTÁRIOS PARA O QUE OCORRES.</t>
  </si>
  <si>
    <t xml:space="preserve">                                6.2.2.1.1.01.04.03.004.005 - Diárias  funcionarios                                                                                              </t>
  </si>
  <si>
    <t>CONTRATAÇÃO DE ASSESSORIA JURIDICA</t>
  </si>
  <si>
    <t>CONTRATAÇÃO DE ASSESSORIA CONTÁBIL</t>
  </si>
  <si>
    <t>TER ASSESSORIA JURIDICA PARA GARANTIR O BOM ANDAMENTO DAS ATIVIDADES DESTE CONSELHO DE CLASSE</t>
  </si>
  <si>
    <t>TER ASSESSORIA CONTÁBIL PARA ATENDER AS NECESSIADES DESTE CONSELHO DE CLASSE</t>
  </si>
  <si>
    <t>01/0/2016</t>
  </si>
  <si>
    <t>BENEFICIOS A PESSAOL</t>
  </si>
  <si>
    <t>GARANTIR RECURSOS ORÇAMENTÁRIOS PARA O PAGAMENTO DE PLANOS DE SAUDE E AUXILIO ALIMENTAÇÃO AOS SERVIDORES DESTE CONSELHO DE CASSE</t>
  </si>
  <si>
    <t>parcial</t>
  </si>
  <si>
    <t>EUMENIDES MASCARENHAS</t>
  </si>
  <si>
    <t>CAU/AP:</t>
  </si>
  <si>
    <t>Aprimorar e inovar os processos e as ações</t>
  </si>
  <si>
    <t>Ter sistemas de informação e infraestrutura que viabilizem a gestão e o atendimento dos arquitetos e urbanistas e a sociedade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</si>
</sst>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-&quot;R$&quot;\ * #,##0_-;\-&quot;R$&quot;\ * #,##0_-;_-&quot;R$&quot;\ * &quot;-&quot;??_-;_-@_-"/>
    <numFmt numFmtId="167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mbria"/>
      <family val="1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0" fontId="2" fillId="2" borderId="3" xfId="0" applyFont="1" applyFill="1" applyBorder="1" applyAlignment="1" applyProtection="1">
      <alignment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6" fillId="0" borderId="2" xfId="0" applyFont="1" applyBorder="1" applyAlignment="1"/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0" fillId="3" borderId="0" xfId="0" applyFill="1"/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vertical="center"/>
    </xf>
    <xf numFmtId="0" fontId="7" fillId="3" borderId="0" xfId="0" applyFont="1" applyFill="1" applyBorder="1" applyAlignment="1">
      <alignment wrapText="1"/>
    </xf>
    <xf numFmtId="0" fontId="3" fillId="4" borderId="3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4" fillId="3" borderId="1" xfId="0" applyNumberFormat="1" applyFont="1" applyFill="1" applyBorder="1" applyAlignment="1" applyProtection="1">
      <alignment vertical="center" wrapText="1"/>
      <protection locked="0"/>
    </xf>
    <xf numFmtId="43" fontId="4" fillId="3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 wrapText="1"/>
    </xf>
    <xf numFmtId="43" fontId="3" fillId="2" borderId="1" xfId="0" applyNumberFormat="1" applyFont="1" applyFill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0" fontId="3" fillId="3" borderId="2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wrapText="1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4" fillId="5" borderId="1" xfId="0" applyNumberFormat="1" applyFont="1" applyFill="1" applyBorder="1" applyAlignment="1">
      <alignment horizontal="center" wrapText="1"/>
    </xf>
    <xf numFmtId="43" fontId="4" fillId="5" borderId="3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wrapText="1"/>
    </xf>
    <xf numFmtId="43" fontId="4" fillId="3" borderId="1" xfId="0" applyNumberFormat="1" applyFont="1" applyFill="1" applyBorder="1" applyAlignment="1" applyProtection="1">
      <alignment horizontal="center" wrapText="1"/>
      <protection locked="0"/>
    </xf>
    <xf numFmtId="43" fontId="4" fillId="3" borderId="3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43" fontId="4" fillId="3" borderId="1" xfId="0" applyNumberFormat="1" applyFont="1" applyFill="1" applyBorder="1" applyAlignment="1">
      <alignment horizontal="center" wrapText="1"/>
    </xf>
    <xf numFmtId="43" fontId="4" fillId="2" borderId="1" xfId="0" applyNumberFormat="1" applyFont="1" applyFill="1" applyBorder="1" applyAlignment="1">
      <alignment horizontal="center" wrapText="1"/>
    </xf>
    <xf numFmtId="43" fontId="4" fillId="2" borderId="3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10" fillId="3" borderId="0" xfId="0" applyFont="1" applyFill="1" applyAlignment="1">
      <alignment vertical="center"/>
    </xf>
    <xf numFmtId="0" fontId="3" fillId="3" borderId="5" xfId="0" applyFont="1" applyFill="1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165" fontId="4" fillId="2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2" applyFont="1" applyFill="1" applyBorder="1" applyAlignment="1" applyProtection="1">
      <alignment vertical="center"/>
      <protection locked="0"/>
    </xf>
    <xf numFmtId="167" fontId="4" fillId="3" borderId="1" xfId="0" applyNumberFormat="1" applyFont="1" applyFill="1" applyBorder="1" applyAlignment="1" applyProtection="1">
      <alignment horizontal="center" wrapText="1"/>
      <protection locked="0"/>
    </xf>
    <xf numFmtId="167" fontId="4" fillId="3" borderId="1" xfId="0" applyNumberFormat="1" applyFont="1" applyFill="1" applyBorder="1" applyAlignment="1">
      <alignment horizontal="center" wrapText="1"/>
    </xf>
    <xf numFmtId="167" fontId="4" fillId="2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67" fontId="12" fillId="2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66" fontId="1" fillId="0" borderId="0" xfId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11" fillId="3" borderId="3" xfId="0" applyFont="1" applyFill="1" applyBorder="1" applyAlignment="1" applyProtection="1">
      <alignment vertical="center" wrapText="1"/>
      <protection locked="0"/>
    </xf>
    <xf numFmtId="0" fontId="11" fillId="3" borderId="5" xfId="0" applyFont="1" applyFill="1" applyBorder="1" applyAlignment="1" applyProtection="1">
      <alignment vertical="center" wrapText="1"/>
      <protection locked="0"/>
    </xf>
    <xf numFmtId="0" fontId="11" fillId="3" borderId="6" xfId="0" applyFont="1" applyFill="1" applyBorder="1" applyAlignment="1" applyProtection="1">
      <alignment vertical="center" wrapText="1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66" fontId="1" fillId="6" borderId="1" xfId="1" applyNumberFormat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8" fillId="0" borderId="0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3" fillId="4" borderId="3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0" fontId="4" fillId="3" borderId="3" xfId="0" applyFont="1" applyFill="1" applyBorder="1" applyAlignment="1" applyProtection="1">
      <alignment horizontal="left" wrapText="1"/>
      <protection locked="0"/>
    </xf>
    <xf numFmtId="0" fontId="4" fillId="3" borderId="5" xfId="0" applyFont="1" applyFill="1" applyBorder="1" applyAlignment="1" applyProtection="1">
      <alignment horizontal="left" wrapText="1"/>
      <protection locked="0"/>
    </xf>
    <xf numFmtId="0" fontId="4" fillId="3" borderId="6" xfId="0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left" wrapText="1"/>
    </xf>
    <xf numFmtId="0" fontId="3" fillId="5" borderId="15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" xfId="2" builtinId="3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818BB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89298</xdr:colOff>
      <xdr:row>1</xdr:row>
      <xdr:rowOff>89296</xdr:rowOff>
    </xdr:from>
    <xdr:to>
      <xdr:col>9</xdr:col>
      <xdr:colOff>885825</xdr:colOff>
      <xdr:row>32</xdr:row>
      <xdr:rowOff>9524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89298" y="279796"/>
          <a:ext cx="9111852" cy="5835253"/>
          <a:chOff x="0" y="1440"/>
          <a:chExt cx="12240" cy="12959"/>
        </a:xfrm>
      </xdr:grpSpPr>
      <xdr:grpSp>
        <xdr:nvGrpSpPr>
          <xdr:cNvPr id="3" name="Group 4"/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7" name="Group 5"/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14" name="Freeform 6"/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Freeform 7"/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8"/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8" name="Freeform 9"/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10"/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" name="Freeform 11"/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" name="Freeform 12"/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" name="Freeform 13"/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" name="Freeform 14"/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15"/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5" name="Rectangle 16"/>
          <xdr:cNvSpPr>
            <a:spLocks noChangeArrowheads="1"/>
          </xdr:cNvSpPr>
        </xdr:nvSpPr>
        <xdr:spPr bwMode="auto">
          <a:xfrm>
            <a:off x="10625" y="11432"/>
            <a:ext cx="1379" cy="1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2016</a:t>
            </a:r>
          </a:p>
        </xdr:txBody>
      </xdr:sp>
      <xdr:sp macro="" textlink="">
        <xdr:nvSpPr>
          <xdr:cNvPr id="6" name="Rectangle 17"/>
          <xdr:cNvSpPr>
            <a:spLocks noChangeArrowheads="1"/>
          </xdr:cNvSpPr>
        </xdr:nvSpPr>
        <xdr:spPr bwMode="auto">
          <a:xfrm>
            <a:off x="1062" y="2724"/>
            <a:ext cx="9376" cy="59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PLANO DE AÇÃO 2016 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CAU/AP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 </a:t>
            </a:r>
            <a:endParaRPr kumimoji="0" lang="pt-BR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ea typeface="+mn-e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6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(PARTE 2: </a:t>
            </a: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DETALHAMENTO POR PROJETO/ATIVIDADE DAS PRINCIPAIS AÇÕES, METAS E RESULTADOS</a:t>
            </a: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) </a:t>
            </a: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Todos os projetos e atividades previstos devem ter os respectivos detalhamentos nos anexos 1.4, 1.5 e 1.6. </a:t>
            </a:r>
          </a:p>
          <a:p>
            <a:pPr algn="ctr" rtl="0">
              <a:defRPr sz="1000"/>
            </a:pPr>
            <a:endParaRPr lang="pt-BR" sz="1600" b="1" i="0" u="none" strike="noStrike" baseline="0">
              <a:solidFill>
                <a:srgbClr val="215868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9524</xdr:rowOff>
    </xdr:from>
    <xdr:to>
      <xdr:col>9</xdr:col>
      <xdr:colOff>908078</xdr:colOff>
      <xdr:row>5</xdr:row>
      <xdr:rowOff>66674</xdr:rowOff>
    </xdr:to>
    <xdr:pic>
      <xdr:nvPicPr>
        <xdr:cNvPr id="17" name="Imagem 16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4"/>
          <a:ext cx="9223403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3</xdr:row>
      <xdr:rowOff>0</xdr:rowOff>
    </xdr:to>
    <xdr:pic>
      <xdr:nvPicPr>
        <xdr:cNvPr id="614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8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619125</xdr:colOff>
      <xdr:row>3</xdr:row>
      <xdr:rowOff>123825</xdr:rowOff>
    </xdr:to>
    <xdr:pic>
      <xdr:nvPicPr>
        <xdr:cNvPr id="716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7446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0</xdr:colOff>
      <xdr:row>6</xdr:row>
      <xdr:rowOff>11907</xdr:rowOff>
    </xdr:to>
    <xdr:pic>
      <xdr:nvPicPr>
        <xdr:cNvPr id="819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0"/>
          <a:ext cx="10001250" cy="102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z%20Objetivos%20x%20Projeto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Objetivos x Proje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"/>
  <sheetViews>
    <sheetView topLeftCell="A10" workbookViewId="0">
      <selection activeCell="D5" sqref="D5"/>
    </sheetView>
  </sheetViews>
  <sheetFormatPr defaultColWidth="9.140625" defaultRowHeight="15" x14ac:dyDescent="0.25"/>
  <cols>
    <col min="1" max="11" width="13.85546875" style="27" customWidth="1"/>
    <col min="12" max="12" width="8.85546875" style="27" customWidth="1"/>
    <col min="13" max="16384" width="9.140625" style="27"/>
  </cols>
  <sheetData>
    <row r="2" spans="1:1" ht="15.75" x14ac:dyDescent="0.25">
      <c r="A2" s="65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K355"/>
  <sheetViews>
    <sheetView showGridLines="0" topLeftCell="A7" zoomScale="80" zoomScaleNormal="80" zoomScaleSheetLayoutView="80" workbookViewId="0">
      <selection activeCell="C28" sqref="C28:F28"/>
    </sheetView>
  </sheetViews>
  <sheetFormatPr defaultRowHeight="15" x14ac:dyDescent="0.25"/>
  <cols>
    <col min="1" max="1" width="0.85546875" customWidth="1"/>
    <col min="2" max="2" width="56.5703125" bestFit="1" customWidth="1"/>
    <col min="3" max="3" width="9.85546875" customWidth="1"/>
    <col min="4" max="4" width="37" customWidth="1"/>
    <col min="5" max="5" width="9.85546875" customWidth="1"/>
    <col min="6" max="6" width="41.85546875" customWidth="1"/>
  </cols>
  <sheetData>
    <row r="3" spans="2:11" ht="34.5" customHeight="1" x14ac:dyDescent="0.25"/>
    <row r="4" spans="2:11" ht="3" customHeight="1" x14ac:dyDescent="0.25"/>
    <row r="5" spans="2:11" ht="27.75" customHeight="1" x14ac:dyDescent="0.25">
      <c r="B5" s="20" t="s">
        <v>78</v>
      </c>
      <c r="C5" s="15"/>
      <c r="D5" s="15"/>
      <c r="E5" s="15"/>
      <c r="F5" s="16"/>
    </row>
    <row r="6" spans="2:11" s="2" customFormat="1" ht="30" customHeight="1" x14ac:dyDescent="0.25">
      <c r="B6" s="99" t="s">
        <v>66</v>
      </c>
      <c r="C6" s="100"/>
      <c r="D6" s="17"/>
      <c r="E6" s="17"/>
      <c r="F6" s="17"/>
      <c r="G6" s="6"/>
      <c r="H6" s="6"/>
      <c r="I6" s="6"/>
      <c r="J6" s="6"/>
      <c r="K6" s="6"/>
    </row>
    <row r="8" spans="2:11" s="1" customFormat="1" ht="24" customHeight="1" x14ac:dyDescent="0.25">
      <c r="B8" s="11" t="s">
        <v>46</v>
      </c>
      <c r="C8" s="12"/>
      <c r="D8" s="12"/>
      <c r="E8" s="12"/>
      <c r="F8" s="13"/>
    </row>
    <row r="9" spans="2:11" s="1" customFormat="1" ht="20.25" customHeight="1" x14ac:dyDescent="0.25">
      <c r="B9" s="9" t="s">
        <v>43</v>
      </c>
      <c r="C9" s="120" t="s">
        <v>77</v>
      </c>
      <c r="D9" s="115"/>
      <c r="E9" s="115"/>
      <c r="F9" s="116"/>
    </row>
    <row r="10" spans="2:11" s="1" customFormat="1" ht="33" customHeight="1" x14ac:dyDescent="0.25">
      <c r="B10" s="7" t="s">
        <v>44</v>
      </c>
      <c r="C10" s="114" t="s">
        <v>79</v>
      </c>
      <c r="D10" s="115"/>
      <c r="E10" s="115"/>
      <c r="F10" s="116"/>
    </row>
    <row r="11" spans="2:11" s="1" customFormat="1" ht="20.25" customHeight="1" x14ac:dyDescent="0.25">
      <c r="B11" s="9" t="s">
        <v>61</v>
      </c>
      <c r="C11" s="1" t="s">
        <v>80</v>
      </c>
    </row>
    <row r="12" spans="2:11" s="1" customFormat="1" ht="20.25" customHeight="1" x14ac:dyDescent="0.25">
      <c r="B12" s="9" t="s">
        <v>62</v>
      </c>
      <c r="C12" s="111" t="s">
        <v>84</v>
      </c>
      <c r="D12" s="112"/>
      <c r="E12" s="112"/>
      <c r="F12" s="113"/>
    </row>
    <row r="13" spans="2:11" s="1" customFormat="1" ht="20.25" customHeight="1" x14ac:dyDescent="0.25">
      <c r="B13" s="9" t="s">
        <v>45</v>
      </c>
      <c r="C13" s="120" t="s">
        <v>82</v>
      </c>
      <c r="D13" s="115"/>
      <c r="E13" s="115"/>
      <c r="F13" s="116"/>
    </row>
    <row r="14" spans="2:11" s="1" customFormat="1" ht="20.25" customHeight="1" x14ac:dyDescent="0.25">
      <c r="B14" s="9" t="s">
        <v>63</v>
      </c>
      <c r="C14" s="120" t="s">
        <v>81</v>
      </c>
      <c r="D14" s="115"/>
      <c r="E14" s="115"/>
      <c r="F14" s="116"/>
    </row>
    <row r="15" spans="2:11" s="1" customFormat="1" x14ac:dyDescent="0.25">
      <c r="B15" s="10"/>
      <c r="C15" s="10"/>
      <c r="D15" s="10"/>
      <c r="E15" s="10"/>
      <c r="F15" s="10"/>
    </row>
    <row r="16" spans="2:11" s="1" customFormat="1" ht="24" customHeight="1" x14ac:dyDescent="0.25">
      <c r="B16" s="11" t="s">
        <v>47</v>
      </c>
      <c r="C16" s="12"/>
      <c r="D16" s="12"/>
      <c r="E16" s="12"/>
      <c r="F16" s="13"/>
    </row>
    <row r="17" spans="2:6" s="1" customFormat="1" ht="14.25" customHeight="1" x14ac:dyDescent="0.25">
      <c r="B17" s="18" t="s">
        <v>51</v>
      </c>
      <c r="C17" s="14"/>
      <c r="D17" s="14"/>
      <c r="E17" s="14"/>
      <c r="F17" s="14"/>
    </row>
    <row r="18" spans="2:6" s="1" customFormat="1" ht="33" customHeight="1" x14ac:dyDescent="0.25">
      <c r="B18" s="8" t="s">
        <v>52</v>
      </c>
      <c r="C18" s="117" t="s">
        <v>124</v>
      </c>
      <c r="D18" s="118"/>
      <c r="E18" s="118"/>
      <c r="F18" s="119"/>
    </row>
    <row r="19" spans="2:6" s="1" customFormat="1" ht="15.75" customHeight="1" x14ac:dyDescent="0.25">
      <c r="B19" s="19" t="s">
        <v>50</v>
      </c>
      <c r="C19" s="107" t="str">
        <f>IFERROR(VLOOKUP(C18,#REF!,33,FALSE),"")</f>
        <v/>
      </c>
      <c r="D19" s="108"/>
      <c r="E19" s="108"/>
      <c r="F19" s="109"/>
    </row>
    <row r="20" spans="2:6" s="1" customFormat="1" ht="33" customHeight="1" x14ac:dyDescent="0.25">
      <c r="B20" s="8" t="s">
        <v>53</v>
      </c>
      <c r="C20" s="117" t="s">
        <v>125</v>
      </c>
      <c r="D20" s="118"/>
      <c r="E20" s="118"/>
      <c r="F20" s="119"/>
    </row>
    <row r="21" spans="2:6" s="1" customFormat="1" ht="15.75" customHeight="1" x14ac:dyDescent="0.25">
      <c r="B21" s="19" t="s">
        <v>50</v>
      </c>
      <c r="C21" s="107" t="str">
        <f>IFERROR(VLOOKUP(C20,#REF!,23,FALSE),"")</f>
        <v/>
      </c>
      <c r="D21" s="108"/>
      <c r="E21" s="108"/>
      <c r="F21" s="109"/>
    </row>
    <row r="22" spans="2:6" s="1" customFormat="1" ht="33" customHeight="1" x14ac:dyDescent="0.25">
      <c r="B22" s="8" t="s">
        <v>54</v>
      </c>
      <c r="C22" s="104" t="s">
        <v>49</v>
      </c>
      <c r="D22" s="105"/>
      <c r="E22" s="105"/>
      <c r="F22" s="106"/>
    </row>
    <row r="23" spans="2:6" s="1" customFormat="1" ht="15.75" customHeight="1" x14ac:dyDescent="0.25">
      <c r="B23" s="19" t="s">
        <v>50</v>
      </c>
      <c r="C23" s="107" t="str">
        <f>IFERROR(VLOOKUP(C22,#REF!,23,FALSE),"")</f>
        <v/>
      </c>
      <c r="D23" s="108"/>
      <c r="E23" s="108"/>
      <c r="F23" s="109"/>
    </row>
    <row r="24" spans="2:6" s="1" customFormat="1" ht="33" customHeight="1" x14ac:dyDescent="0.25">
      <c r="B24" s="9" t="s">
        <v>55</v>
      </c>
      <c r="C24" s="104" t="s">
        <v>83</v>
      </c>
      <c r="D24" s="105"/>
      <c r="E24" s="105"/>
      <c r="F24" s="106"/>
    </row>
    <row r="25" spans="2:6" s="1" customFormat="1" ht="25.5" customHeight="1" x14ac:dyDescent="0.25">
      <c r="B25" s="9" t="s">
        <v>56</v>
      </c>
      <c r="C25" s="9" t="s">
        <v>0</v>
      </c>
      <c r="D25" s="21">
        <v>42370</v>
      </c>
      <c r="E25" s="9" t="s">
        <v>1</v>
      </c>
      <c r="F25" s="21">
        <v>42735</v>
      </c>
    </row>
    <row r="26" spans="2:6" s="1" customFormat="1" x14ac:dyDescent="0.25">
      <c r="B26" s="110"/>
      <c r="C26" s="110"/>
      <c r="D26" s="110"/>
      <c r="E26" s="110"/>
      <c r="F26" s="110"/>
    </row>
    <row r="27" spans="2:6" s="1" customFormat="1" ht="24" customHeight="1" x14ac:dyDescent="0.25">
      <c r="B27" s="11" t="s">
        <v>59</v>
      </c>
      <c r="C27" s="12"/>
      <c r="D27" s="12"/>
      <c r="E27" s="12"/>
      <c r="F27" s="13"/>
    </row>
    <row r="28" spans="2:6" s="1" customFormat="1" ht="20.100000000000001" customHeight="1" x14ac:dyDescent="0.25">
      <c r="B28" s="9" t="s">
        <v>48</v>
      </c>
      <c r="C28" s="122">
        <v>518976.29</v>
      </c>
      <c r="D28" s="122"/>
      <c r="E28" s="122"/>
      <c r="F28" s="122"/>
    </row>
    <row r="29" spans="2:6" s="1" customFormat="1" ht="20.100000000000001" customHeight="1" x14ac:dyDescent="0.25">
      <c r="B29" s="8" t="s">
        <v>2</v>
      </c>
      <c r="C29" s="22"/>
      <c r="D29" s="9" t="s">
        <v>3</v>
      </c>
      <c r="E29" s="22" t="s">
        <v>121</v>
      </c>
      <c r="F29" s="72">
        <f>C28*90%</f>
        <v>467078.66099999996</v>
      </c>
    </row>
    <row r="30" spans="2:6" s="1" customFormat="1" x14ac:dyDescent="0.25">
      <c r="B30" s="121"/>
      <c r="C30" s="121"/>
      <c r="D30" s="121"/>
      <c r="E30" s="121"/>
      <c r="F30" s="121"/>
    </row>
    <row r="31" spans="2:6" s="1" customFormat="1" ht="24" customHeight="1" x14ac:dyDescent="0.25">
      <c r="B31" s="101" t="s">
        <v>67</v>
      </c>
      <c r="C31" s="102"/>
      <c r="D31" s="102"/>
      <c r="E31" s="102"/>
      <c r="F31" s="103"/>
    </row>
    <row r="32" spans="2:6" s="1" customFormat="1" ht="63.75" customHeight="1" x14ac:dyDescent="0.25">
      <c r="B32" s="123"/>
      <c r="C32" s="124"/>
      <c r="D32" s="124"/>
      <c r="E32" s="124"/>
      <c r="F32" s="125"/>
    </row>
    <row r="33" spans="2:6" s="76" customFormat="1" ht="20.100000000000001" customHeight="1" x14ac:dyDescent="0.25">
      <c r="B33" s="91"/>
      <c r="C33" s="91"/>
      <c r="D33" s="91"/>
      <c r="E33" s="91"/>
      <c r="F33" s="91"/>
    </row>
    <row r="34" spans="2:6" s="77" customFormat="1" x14ac:dyDescent="0.25"/>
    <row r="35" spans="2:6" s="77" customFormat="1" x14ac:dyDescent="0.25">
      <c r="B35" s="78"/>
      <c r="C35" s="76"/>
      <c r="D35" s="76"/>
      <c r="E35" s="76"/>
      <c r="F35" s="76"/>
    </row>
    <row r="36" spans="2:6" s="77" customFormat="1" x14ac:dyDescent="0.25">
      <c r="B36" s="93"/>
      <c r="C36" s="93"/>
      <c r="D36" s="79"/>
      <c r="E36" s="79"/>
      <c r="F36" s="79"/>
    </row>
    <row r="37" spans="2:6" s="77" customFormat="1" x14ac:dyDescent="0.25"/>
    <row r="38" spans="2:6" s="77" customFormat="1" x14ac:dyDescent="0.25">
      <c r="B38" s="80"/>
      <c r="C38" s="80"/>
      <c r="D38" s="80"/>
      <c r="E38" s="80"/>
      <c r="F38" s="80"/>
    </row>
    <row r="39" spans="2:6" s="77" customFormat="1" ht="25.5" customHeight="1" x14ac:dyDescent="0.25">
      <c r="B39" s="76"/>
      <c r="C39" s="95"/>
      <c r="D39" s="95"/>
      <c r="E39" s="95"/>
      <c r="F39" s="95"/>
    </row>
    <row r="40" spans="2:6" s="77" customFormat="1" x14ac:dyDescent="0.25">
      <c r="B40" s="81"/>
      <c r="C40" s="96"/>
      <c r="D40" s="95"/>
      <c r="E40" s="95"/>
      <c r="F40" s="95"/>
    </row>
    <row r="41" spans="2:6" s="77" customFormat="1" ht="24.75" customHeight="1" x14ac:dyDescent="0.25">
      <c r="B41" s="76"/>
      <c r="C41" s="76"/>
      <c r="D41" s="76"/>
      <c r="E41" s="76"/>
      <c r="F41" s="76"/>
    </row>
    <row r="42" spans="2:6" s="77" customFormat="1" ht="24.75" customHeight="1" x14ac:dyDescent="0.25">
      <c r="B42" s="76"/>
      <c r="C42" s="98"/>
      <c r="D42" s="98"/>
      <c r="E42" s="98"/>
      <c r="F42" s="98"/>
    </row>
    <row r="43" spans="2:6" s="77" customFormat="1" ht="25.5" customHeight="1" x14ac:dyDescent="0.25">
      <c r="B43" s="76"/>
      <c r="C43" s="96"/>
      <c r="D43" s="95"/>
      <c r="E43" s="95"/>
      <c r="F43" s="95"/>
    </row>
    <row r="44" spans="2:6" s="77" customFormat="1" ht="21" customHeight="1" x14ac:dyDescent="0.25">
      <c r="B44" s="76"/>
      <c r="C44" s="96"/>
      <c r="D44" s="95"/>
      <c r="E44" s="95"/>
      <c r="F44" s="95"/>
    </row>
    <row r="45" spans="2:6" s="77" customFormat="1" x14ac:dyDescent="0.25">
      <c r="B45" s="76"/>
      <c r="C45" s="76"/>
      <c r="D45" s="76"/>
      <c r="E45" s="76"/>
      <c r="F45" s="76"/>
    </row>
    <row r="46" spans="2:6" s="77" customFormat="1" x14ac:dyDescent="0.25">
      <c r="B46" s="80"/>
      <c r="C46" s="80"/>
      <c r="D46" s="80"/>
      <c r="E46" s="80"/>
      <c r="F46" s="80"/>
    </row>
    <row r="47" spans="2:6" s="77" customFormat="1" x14ac:dyDescent="0.25">
      <c r="B47" s="79"/>
      <c r="C47" s="82"/>
      <c r="D47" s="82"/>
      <c r="E47" s="82"/>
      <c r="F47" s="82"/>
    </row>
    <row r="48" spans="2:6" s="77" customFormat="1" ht="31.5" customHeight="1" x14ac:dyDescent="0.25">
      <c r="B48" s="83"/>
      <c r="C48" s="89"/>
      <c r="D48" s="89"/>
      <c r="E48" s="89"/>
      <c r="F48" s="89"/>
    </row>
    <row r="49" spans="2:6" s="77" customFormat="1" x14ac:dyDescent="0.25">
      <c r="B49" s="84"/>
      <c r="C49" s="90"/>
      <c r="D49" s="90"/>
      <c r="E49" s="90"/>
      <c r="F49" s="90"/>
    </row>
    <row r="50" spans="2:6" s="77" customFormat="1" ht="25.5" customHeight="1" x14ac:dyDescent="0.25">
      <c r="B50" s="83"/>
      <c r="C50" s="88"/>
      <c r="D50" s="89"/>
      <c r="E50" s="89"/>
      <c r="F50" s="89"/>
    </row>
    <row r="51" spans="2:6" s="77" customFormat="1" x14ac:dyDescent="0.25">
      <c r="B51" s="84"/>
      <c r="C51" s="90"/>
      <c r="D51" s="90"/>
      <c r="E51" s="90"/>
      <c r="F51" s="90"/>
    </row>
    <row r="52" spans="2:6" s="77" customFormat="1" ht="25.5" customHeight="1" x14ac:dyDescent="0.25">
      <c r="B52" s="83"/>
      <c r="C52" s="88"/>
      <c r="D52" s="89"/>
      <c r="E52" s="89"/>
      <c r="F52" s="89"/>
    </row>
    <row r="53" spans="2:6" s="77" customFormat="1" x14ac:dyDescent="0.25">
      <c r="B53" s="84"/>
      <c r="C53" s="90"/>
      <c r="D53" s="90"/>
      <c r="E53" s="90"/>
      <c r="F53" s="90"/>
    </row>
    <row r="54" spans="2:6" s="77" customFormat="1" ht="29.25" customHeight="1" x14ac:dyDescent="0.25">
      <c r="B54" s="76"/>
      <c r="C54" s="88"/>
      <c r="D54" s="89"/>
      <c r="E54" s="89"/>
      <c r="F54" s="89"/>
    </row>
    <row r="55" spans="2:6" s="77" customFormat="1" ht="24.75" customHeight="1" x14ac:dyDescent="0.25">
      <c r="B55" s="76"/>
      <c r="C55" s="76"/>
      <c r="D55" s="85"/>
      <c r="E55" s="76"/>
      <c r="F55" s="85"/>
    </row>
    <row r="56" spans="2:6" s="77" customFormat="1" x14ac:dyDescent="0.25">
      <c r="B56" s="91"/>
      <c r="C56" s="91"/>
      <c r="D56" s="91"/>
      <c r="E56" s="91"/>
      <c r="F56" s="91"/>
    </row>
    <row r="57" spans="2:6" s="77" customFormat="1" x14ac:dyDescent="0.25">
      <c r="B57" s="80"/>
      <c r="C57" s="80"/>
      <c r="D57" s="80"/>
      <c r="E57" s="80"/>
      <c r="F57" s="80"/>
    </row>
    <row r="58" spans="2:6" s="77" customFormat="1" x14ac:dyDescent="0.25">
      <c r="B58" s="76"/>
      <c r="C58" s="92"/>
      <c r="D58" s="92"/>
      <c r="E58" s="92"/>
      <c r="F58" s="92"/>
    </row>
    <row r="59" spans="2:6" s="77" customFormat="1" ht="22.5" customHeight="1" x14ac:dyDescent="0.25">
      <c r="B59" s="83"/>
      <c r="C59" s="86"/>
      <c r="D59" s="76"/>
      <c r="E59" s="86"/>
      <c r="F59" s="86"/>
    </row>
    <row r="60" spans="2:6" s="77" customFormat="1" x14ac:dyDescent="0.25">
      <c r="B60" s="91"/>
      <c r="C60" s="91"/>
      <c r="D60" s="91"/>
      <c r="E60" s="91"/>
      <c r="F60" s="91"/>
    </row>
    <row r="61" spans="2:6" s="77" customFormat="1" x14ac:dyDescent="0.25">
      <c r="B61" s="93"/>
      <c r="C61" s="93"/>
      <c r="D61" s="93"/>
      <c r="E61" s="93"/>
      <c r="F61" s="93"/>
    </row>
    <row r="62" spans="2:6" s="77" customFormat="1" x14ac:dyDescent="0.25">
      <c r="B62" s="94"/>
      <c r="C62" s="94"/>
      <c r="D62" s="94"/>
      <c r="E62" s="94"/>
      <c r="F62" s="94"/>
    </row>
    <row r="63" spans="2:6" s="77" customFormat="1" x14ac:dyDescent="0.25"/>
    <row r="64" spans="2:6" s="77" customFormat="1" x14ac:dyDescent="0.25"/>
    <row r="65" spans="2:6" s="77" customFormat="1" x14ac:dyDescent="0.25">
      <c r="B65" s="78"/>
      <c r="C65" s="76"/>
      <c r="D65" s="76"/>
      <c r="E65" s="76"/>
      <c r="F65" s="76"/>
    </row>
    <row r="66" spans="2:6" s="77" customFormat="1" x14ac:dyDescent="0.25">
      <c r="B66" s="93"/>
      <c r="C66" s="93"/>
      <c r="D66" s="79"/>
      <c r="E66" s="79"/>
      <c r="F66" s="79"/>
    </row>
    <row r="67" spans="2:6" s="77" customFormat="1" x14ac:dyDescent="0.25"/>
    <row r="68" spans="2:6" s="77" customFormat="1" x14ac:dyDescent="0.25">
      <c r="B68" s="80"/>
      <c r="C68" s="80"/>
      <c r="D68" s="80"/>
      <c r="E68" s="80"/>
      <c r="F68" s="80"/>
    </row>
    <row r="69" spans="2:6" s="77" customFormat="1" x14ac:dyDescent="0.25">
      <c r="B69" s="76"/>
      <c r="C69" s="95"/>
      <c r="D69" s="95"/>
      <c r="E69" s="95"/>
      <c r="F69" s="95"/>
    </row>
    <row r="70" spans="2:6" s="77" customFormat="1" x14ac:dyDescent="0.25">
      <c r="B70" s="81"/>
      <c r="C70" s="96"/>
      <c r="D70" s="95"/>
      <c r="E70" s="95"/>
      <c r="F70" s="95"/>
    </row>
    <row r="71" spans="2:6" s="77" customFormat="1" ht="24.75" customHeight="1" x14ac:dyDescent="0.25">
      <c r="B71" s="76"/>
      <c r="C71" s="76"/>
      <c r="D71" s="76"/>
      <c r="E71" s="76"/>
      <c r="F71" s="76"/>
    </row>
    <row r="72" spans="2:6" s="77" customFormat="1" ht="24.75" customHeight="1" x14ac:dyDescent="0.25">
      <c r="B72" s="76"/>
      <c r="C72" s="98"/>
      <c r="D72" s="98"/>
      <c r="E72" s="98"/>
      <c r="F72" s="98"/>
    </row>
    <row r="73" spans="2:6" s="77" customFormat="1" ht="23.25" customHeight="1" x14ac:dyDescent="0.25">
      <c r="B73" s="76"/>
      <c r="C73" s="96"/>
      <c r="D73" s="95"/>
      <c r="E73" s="95"/>
      <c r="F73" s="95"/>
    </row>
    <row r="74" spans="2:6" s="77" customFormat="1" ht="25.5" customHeight="1" x14ac:dyDescent="0.25">
      <c r="B74" s="76"/>
      <c r="C74" s="95"/>
      <c r="D74" s="95"/>
      <c r="E74" s="95"/>
      <c r="F74" s="95"/>
    </row>
    <row r="75" spans="2:6" s="77" customFormat="1" x14ac:dyDescent="0.25">
      <c r="B75" s="76"/>
      <c r="C75" s="76"/>
      <c r="D75" s="76"/>
      <c r="E75" s="76"/>
      <c r="F75" s="76"/>
    </row>
    <row r="76" spans="2:6" s="77" customFormat="1" x14ac:dyDescent="0.25">
      <c r="B76" s="80"/>
      <c r="C76" s="80"/>
      <c r="D76" s="80"/>
      <c r="E76" s="80"/>
      <c r="F76" s="80"/>
    </row>
    <row r="77" spans="2:6" s="77" customFormat="1" x14ac:dyDescent="0.25">
      <c r="B77" s="79"/>
      <c r="C77" s="82"/>
      <c r="D77" s="82"/>
      <c r="E77" s="82"/>
      <c r="F77" s="82"/>
    </row>
    <row r="78" spans="2:6" s="77" customFormat="1" ht="23.25" customHeight="1" x14ac:dyDescent="0.25">
      <c r="B78" s="83"/>
      <c r="C78" s="88"/>
      <c r="D78" s="89"/>
      <c r="E78" s="89"/>
      <c r="F78" s="89"/>
    </row>
    <row r="79" spans="2:6" s="77" customFormat="1" x14ac:dyDescent="0.25">
      <c r="B79" s="84"/>
      <c r="C79" s="90"/>
      <c r="D79" s="90"/>
      <c r="E79" s="90"/>
      <c r="F79" s="90"/>
    </row>
    <row r="80" spans="2:6" s="77" customFormat="1" ht="24.75" customHeight="1" x14ac:dyDescent="0.25">
      <c r="B80" s="83"/>
      <c r="C80" s="88"/>
      <c r="D80" s="89"/>
      <c r="E80" s="89"/>
      <c r="F80" s="89"/>
    </row>
    <row r="81" spans="2:6" s="77" customFormat="1" x14ac:dyDescent="0.25">
      <c r="B81" s="84"/>
      <c r="C81" s="90"/>
      <c r="D81" s="90"/>
      <c r="E81" s="90"/>
      <c r="F81" s="90"/>
    </row>
    <row r="82" spans="2:6" s="77" customFormat="1" ht="24.75" customHeight="1" x14ac:dyDescent="0.25">
      <c r="B82" s="83"/>
      <c r="C82" s="88"/>
      <c r="D82" s="89"/>
      <c r="E82" s="89"/>
      <c r="F82" s="89"/>
    </row>
    <row r="83" spans="2:6" s="77" customFormat="1" x14ac:dyDescent="0.25">
      <c r="B83" s="84"/>
      <c r="C83" s="90"/>
      <c r="D83" s="90"/>
      <c r="E83" s="90"/>
      <c r="F83" s="90"/>
    </row>
    <row r="84" spans="2:6" s="77" customFormat="1" ht="22.5" customHeight="1" x14ac:dyDescent="0.25">
      <c r="B84" s="76"/>
      <c r="C84" s="88"/>
      <c r="D84" s="89"/>
      <c r="E84" s="89"/>
      <c r="F84" s="89"/>
    </row>
    <row r="85" spans="2:6" s="77" customFormat="1" x14ac:dyDescent="0.25">
      <c r="B85" s="76"/>
      <c r="C85" s="76"/>
      <c r="D85" s="85"/>
      <c r="E85" s="76"/>
      <c r="F85" s="85"/>
    </row>
    <row r="86" spans="2:6" s="77" customFormat="1" x14ac:dyDescent="0.25">
      <c r="B86" s="91"/>
      <c r="C86" s="91"/>
      <c r="D86" s="91"/>
      <c r="E86" s="91"/>
      <c r="F86" s="91"/>
    </row>
    <row r="87" spans="2:6" s="77" customFormat="1" x14ac:dyDescent="0.25">
      <c r="B87" s="80"/>
      <c r="C87" s="80"/>
      <c r="D87" s="80"/>
      <c r="E87" s="80"/>
      <c r="F87" s="80"/>
    </row>
    <row r="88" spans="2:6" s="77" customFormat="1" x14ac:dyDescent="0.25">
      <c r="B88" s="76"/>
      <c r="C88" s="92"/>
      <c r="D88" s="92"/>
      <c r="E88" s="92"/>
      <c r="F88" s="92"/>
    </row>
    <row r="89" spans="2:6" s="77" customFormat="1" ht="23.25" customHeight="1" x14ac:dyDescent="0.25">
      <c r="B89" s="83"/>
      <c r="C89" s="86"/>
      <c r="D89" s="76"/>
      <c r="E89" s="86"/>
      <c r="F89" s="86"/>
    </row>
    <row r="90" spans="2:6" s="77" customFormat="1" x14ac:dyDescent="0.25">
      <c r="B90" s="91"/>
      <c r="C90" s="91"/>
      <c r="D90" s="91"/>
      <c r="E90" s="91"/>
      <c r="F90" s="91"/>
    </row>
    <row r="91" spans="2:6" s="77" customFormat="1" x14ac:dyDescent="0.25">
      <c r="B91" s="93"/>
      <c r="C91" s="93"/>
      <c r="D91" s="93"/>
      <c r="E91" s="93"/>
      <c r="F91" s="93"/>
    </row>
    <row r="92" spans="2:6" s="77" customFormat="1" x14ac:dyDescent="0.25">
      <c r="B92" s="94"/>
      <c r="C92" s="94"/>
      <c r="D92" s="94"/>
      <c r="E92" s="94"/>
      <c r="F92" s="94"/>
    </row>
    <row r="93" spans="2:6" s="77" customFormat="1" x14ac:dyDescent="0.25"/>
    <row r="94" spans="2:6" s="77" customFormat="1" x14ac:dyDescent="0.25"/>
    <row r="95" spans="2:6" s="77" customFormat="1" x14ac:dyDescent="0.25">
      <c r="B95" s="78"/>
      <c r="C95" s="76"/>
      <c r="D95" s="76"/>
      <c r="E95" s="76"/>
      <c r="F95" s="76"/>
    </row>
    <row r="96" spans="2:6" s="77" customFormat="1" x14ac:dyDescent="0.25">
      <c r="B96" s="93"/>
      <c r="C96" s="93"/>
      <c r="D96" s="79"/>
      <c r="E96" s="79"/>
      <c r="F96" s="79"/>
    </row>
    <row r="97" spans="2:6" s="77" customFormat="1" x14ac:dyDescent="0.25"/>
    <row r="98" spans="2:6" s="77" customFormat="1" x14ac:dyDescent="0.25">
      <c r="B98" s="80"/>
      <c r="C98" s="80"/>
      <c r="D98" s="80"/>
      <c r="E98" s="80"/>
      <c r="F98" s="80"/>
    </row>
    <row r="99" spans="2:6" s="77" customFormat="1" x14ac:dyDescent="0.25">
      <c r="B99" s="76"/>
      <c r="C99" s="95"/>
      <c r="D99" s="95"/>
      <c r="E99" s="95"/>
      <c r="F99" s="95"/>
    </row>
    <row r="100" spans="2:6" s="77" customFormat="1" x14ac:dyDescent="0.25">
      <c r="B100" s="81"/>
      <c r="C100" s="96"/>
      <c r="D100" s="95"/>
      <c r="E100" s="95"/>
      <c r="F100" s="95"/>
    </row>
    <row r="101" spans="2:6" s="77" customFormat="1" ht="24.75" customHeight="1" x14ac:dyDescent="0.25">
      <c r="B101" s="76"/>
      <c r="C101" s="76"/>
      <c r="D101" s="76"/>
      <c r="E101" s="76"/>
      <c r="F101" s="76"/>
    </row>
    <row r="102" spans="2:6" s="77" customFormat="1" ht="25.5" customHeight="1" x14ac:dyDescent="0.25">
      <c r="B102" s="76"/>
      <c r="C102" s="98"/>
      <c r="D102" s="98"/>
      <c r="E102" s="98"/>
      <c r="F102" s="98"/>
    </row>
    <row r="103" spans="2:6" s="77" customFormat="1" ht="24.75" customHeight="1" x14ac:dyDescent="0.25">
      <c r="B103" s="76"/>
      <c r="C103" s="96"/>
      <c r="D103" s="95"/>
      <c r="E103" s="95"/>
      <c r="F103" s="95"/>
    </row>
    <row r="104" spans="2:6" s="77" customFormat="1" ht="25.5" customHeight="1" x14ac:dyDescent="0.25">
      <c r="B104" s="76"/>
      <c r="C104" s="95"/>
      <c r="D104" s="95"/>
      <c r="E104" s="95"/>
      <c r="F104" s="95"/>
    </row>
    <row r="105" spans="2:6" s="77" customFormat="1" x14ac:dyDescent="0.25">
      <c r="B105" s="76"/>
      <c r="C105" s="76"/>
      <c r="D105" s="76"/>
      <c r="E105" s="76"/>
      <c r="F105" s="76"/>
    </row>
    <row r="106" spans="2:6" s="77" customFormat="1" x14ac:dyDescent="0.25">
      <c r="B106" s="80"/>
      <c r="C106" s="80"/>
      <c r="D106" s="80"/>
      <c r="E106" s="80"/>
      <c r="F106" s="80"/>
    </row>
    <row r="107" spans="2:6" s="77" customFormat="1" x14ac:dyDescent="0.25">
      <c r="B107" s="79"/>
      <c r="C107" s="82"/>
      <c r="D107" s="82"/>
      <c r="E107" s="82"/>
      <c r="F107" s="82"/>
    </row>
    <row r="108" spans="2:6" s="77" customFormat="1" ht="30" customHeight="1" x14ac:dyDescent="0.25">
      <c r="B108" s="83"/>
      <c r="C108" s="88"/>
      <c r="D108" s="89"/>
      <c r="E108" s="89"/>
      <c r="F108" s="89"/>
    </row>
    <row r="109" spans="2:6" s="77" customFormat="1" x14ac:dyDescent="0.25">
      <c r="B109" s="84"/>
      <c r="C109" s="90"/>
      <c r="D109" s="90"/>
      <c r="E109" s="90"/>
      <c r="F109" s="90"/>
    </row>
    <row r="110" spans="2:6" s="77" customFormat="1" ht="25.5" customHeight="1" x14ac:dyDescent="0.25">
      <c r="B110" s="83"/>
      <c r="C110" s="88"/>
      <c r="D110" s="89"/>
      <c r="E110" s="89"/>
      <c r="F110" s="89"/>
    </row>
    <row r="111" spans="2:6" s="77" customFormat="1" x14ac:dyDescent="0.25">
      <c r="B111" s="84"/>
      <c r="C111" s="90"/>
      <c r="D111" s="90"/>
      <c r="E111" s="90"/>
      <c r="F111" s="90"/>
    </row>
    <row r="112" spans="2:6" s="77" customFormat="1" ht="36" customHeight="1" x14ac:dyDescent="0.25">
      <c r="B112" s="83"/>
      <c r="C112" s="88"/>
      <c r="D112" s="89"/>
      <c r="E112" s="89"/>
      <c r="F112" s="89"/>
    </row>
    <row r="113" spans="2:6" s="77" customFormat="1" x14ac:dyDescent="0.25">
      <c r="B113" s="84"/>
      <c r="C113" s="90"/>
      <c r="D113" s="90"/>
      <c r="E113" s="90"/>
      <c r="F113" s="90"/>
    </row>
    <row r="114" spans="2:6" s="77" customFormat="1" ht="30.75" customHeight="1" x14ac:dyDescent="0.25">
      <c r="B114" s="76"/>
      <c r="C114" s="88"/>
      <c r="D114" s="89"/>
      <c r="E114" s="89"/>
      <c r="F114" s="89"/>
    </row>
    <row r="115" spans="2:6" s="77" customFormat="1" ht="21.75" customHeight="1" x14ac:dyDescent="0.25">
      <c r="B115" s="76"/>
      <c r="C115" s="76"/>
      <c r="D115" s="85"/>
      <c r="E115" s="76"/>
      <c r="F115" s="85"/>
    </row>
    <row r="116" spans="2:6" s="77" customFormat="1" x14ac:dyDescent="0.25">
      <c r="B116" s="91"/>
      <c r="C116" s="91"/>
      <c r="D116" s="91"/>
      <c r="E116" s="91"/>
      <c r="F116" s="91"/>
    </row>
    <row r="117" spans="2:6" s="77" customFormat="1" x14ac:dyDescent="0.25">
      <c r="B117" s="80"/>
      <c r="C117" s="80"/>
      <c r="D117" s="80"/>
      <c r="E117" s="80"/>
      <c r="F117" s="80"/>
    </row>
    <row r="118" spans="2:6" s="77" customFormat="1" x14ac:dyDescent="0.25">
      <c r="B118" s="76"/>
      <c r="C118" s="92"/>
      <c r="D118" s="92"/>
      <c r="E118" s="92"/>
      <c r="F118" s="92"/>
    </row>
    <row r="119" spans="2:6" s="77" customFormat="1" ht="22.5" customHeight="1" x14ac:dyDescent="0.25">
      <c r="B119" s="83"/>
      <c r="C119" s="86"/>
      <c r="D119" s="76"/>
      <c r="E119" s="86"/>
      <c r="F119" s="86"/>
    </row>
    <row r="120" spans="2:6" s="77" customFormat="1" x14ac:dyDescent="0.25">
      <c r="B120" s="91"/>
      <c r="C120" s="91"/>
      <c r="D120" s="91"/>
      <c r="E120" s="91"/>
      <c r="F120" s="91"/>
    </row>
    <row r="121" spans="2:6" s="77" customFormat="1" x14ac:dyDescent="0.25">
      <c r="B121" s="93"/>
      <c r="C121" s="93"/>
      <c r="D121" s="93"/>
      <c r="E121" s="93"/>
      <c r="F121" s="93"/>
    </row>
    <row r="122" spans="2:6" s="77" customFormat="1" x14ac:dyDescent="0.25">
      <c r="B122" s="94"/>
      <c r="C122" s="94"/>
      <c r="D122" s="94"/>
      <c r="E122" s="94"/>
      <c r="F122" s="94"/>
    </row>
    <row r="123" spans="2:6" s="77" customFormat="1" x14ac:dyDescent="0.25"/>
    <row r="124" spans="2:6" s="77" customFormat="1" x14ac:dyDescent="0.25"/>
    <row r="125" spans="2:6" s="77" customFormat="1" x14ac:dyDescent="0.25">
      <c r="B125" s="78"/>
      <c r="C125" s="76"/>
      <c r="D125" s="76"/>
      <c r="E125" s="76"/>
      <c r="F125" s="76"/>
    </row>
    <row r="126" spans="2:6" s="77" customFormat="1" x14ac:dyDescent="0.25">
      <c r="B126" s="93"/>
      <c r="C126" s="93"/>
      <c r="D126" s="79"/>
      <c r="E126" s="79"/>
      <c r="F126" s="79"/>
    </row>
    <row r="127" spans="2:6" s="77" customFormat="1" x14ac:dyDescent="0.25"/>
    <row r="128" spans="2:6" s="77" customFormat="1" x14ac:dyDescent="0.25">
      <c r="B128" s="80"/>
      <c r="C128" s="80"/>
      <c r="D128" s="80"/>
      <c r="E128" s="80"/>
      <c r="F128" s="80"/>
    </row>
    <row r="129" spans="2:6" s="77" customFormat="1" x14ac:dyDescent="0.25">
      <c r="B129" s="76"/>
      <c r="C129" s="95"/>
      <c r="D129" s="95"/>
      <c r="E129" s="95"/>
      <c r="F129" s="95"/>
    </row>
    <row r="130" spans="2:6" s="77" customFormat="1" x14ac:dyDescent="0.25">
      <c r="B130" s="81"/>
      <c r="C130" s="96"/>
      <c r="D130" s="95"/>
      <c r="E130" s="95"/>
      <c r="F130" s="95"/>
    </row>
    <row r="131" spans="2:6" s="77" customFormat="1" ht="21" customHeight="1" x14ac:dyDescent="0.25">
      <c r="B131" s="76"/>
      <c r="C131" s="76"/>
      <c r="D131" s="76"/>
      <c r="E131" s="76"/>
      <c r="F131" s="76"/>
    </row>
    <row r="132" spans="2:6" s="77" customFormat="1" ht="21.75" customHeight="1" x14ac:dyDescent="0.25">
      <c r="B132" s="76"/>
      <c r="C132" s="98"/>
      <c r="D132" s="98"/>
      <c r="E132" s="98"/>
      <c r="F132" s="98"/>
    </row>
    <row r="133" spans="2:6" s="77" customFormat="1" ht="18.75" customHeight="1" x14ac:dyDescent="0.25">
      <c r="B133" s="76"/>
      <c r="C133" s="96"/>
      <c r="D133" s="95"/>
      <c r="E133" s="95"/>
      <c r="F133" s="95"/>
    </row>
    <row r="134" spans="2:6" s="77" customFormat="1" ht="22.5" customHeight="1" x14ac:dyDescent="0.25">
      <c r="B134" s="76"/>
      <c r="C134" s="95"/>
      <c r="D134" s="95"/>
      <c r="E134" s="95"/>
      <c r="F134" s="95"/>
    </row>
    <row r="135" spans="2:6" s="77" customFormat="1" x14ac:dyDescent="0.25">
      <c r="B135" s="76"/>
      <c r="C135" s="76"/>
      <c r="D135" s="76"/>
      <c r="E135" s="76"/>
      <c r="F135" s="76"/>
    </row>
    <row r="136" spans="2:6" s="77" customFormat="1" x14ac:dyDescent="0.25">
      <c r="B136" s="80"/>
      <c r="C136" s="80"/>
      <c r="D136" s="80"/>
      <c r="E136" s="80"/>
      <c r="F136" s="80"/>
    </row>
    <row r="137" spans="2:6" s="77" customFormat="1" x14ac:dyDescent="0.25">
      <c r="B137" s="79"/>
      <c r="C137" s="82"/>
      <c r="D137" s="82"/>
      <c r="E137" s="82"/>
      <c r="F137" s="82"/>
    </row>
    <row r="138" spans="2:6" s="77" customFormat="1" x14ac:dyDescent="0.25">
      <c r="B138" s="83"/>
      <c r="C138" s="88"/>
      <c r="D138" s="89"/>
      <c r="E138" s="89"/>
      <c r="F138" s="89"/>
    </row>
    <row r="139" spans="2:6" s="77" customFormat="1" x14ac:dyDescent="0.25">
      <c r="B139" s="84"/>
      <c r="C139" s="90"/>
      <c r="D139" s="90"/>
      <c r="E139" s="90"/>
      <c r="F139" s="90"/>
    </row>
    <row r="140" spans="2:6" s="77" customFormat="1" x14ac:dyDescent="0.25">
      <c r="B140" s="83"/>
      <c r="C140" s="88"/>
      <c r="D140" s="89"/>
      <c r="E140" s="89"/>
      <c r="F140" s="89"/>
    </row>
    <row r="141" spans="2:6" s="77" customFormat="1" x14ac:dyDescent="0.25">
      <c r="B141" s="84"/>
      <c r="C141" s="90"/>
      <c r="D141" s="90"/>
      <c r="E141" s="90"/>
      <c r="F141" s="90"/>
    </row>
    <row r="142" spans="2:6" s="77" customFormat="1" ht="21" customHeight="1" x14ac:dyDescent="0.25">
      <c r="B142" s="83"/>
      <c r="C142" s="89"/>
      <c r="D142" s="89"/>
      <c r="E142" s="89"/>
      <c r="F142" s="89"/>
    </row>
    <row r="143" spans="2:6" s="77" customFormat="1" x14ac:dyDescent="0.25">
      <c r="B143" s="84"/>
      <c r="C143" s="90"/>
      <c r="D143" s="90"/>
      <c r="E143" s="90"/>
      <c r="F143" s="90"/>
    </row>
    <row r="144" spans="2:6" s="77" customFormat="1" ht="21.75" customHeight="1" x14ac:dyDescent="0.25">
      <c r="B144" s="76"/>
      <c r="C144" s="88"/>
      <c r="D144" s="89"/>
      <c r="E144" s="89"/>
      <c r="F144" s="89"/>
    </row>
    <row r="145" spans="2:6" s="77" customFormat="1" ht="18.75" customHeight="1" x14ac:dyDescent="0.25">
      <c r="B145" s="76"/>
      <c r="C145" s="76"/>
      <c r="D145" s="85"/>
      <c r="E145" s="76"/>
      <c r="F145" s="85"/>
    </row>
    <row r="146" spans="2:6" s="77" customFormat="1" x14ac:dyDescent="0.25">
      <c r="B146" s="91"/>
      <c r="C146" s="91"/>
      <c r="D146" s="91"/>
      <c r="E146" s="91"/>
      <c r="F146" s="91"/>
    </row>
    <row r="147" spans="2:6" s="77" customFormat="1" x14ac:dyDescent="0.25">
      <c r="B147" s="80"/>
      <c r="C147" s="80"/>
      <c r="D147" s="80"/>
      <c r="E147" s="80"/>
      <c r="F147" s="80"/>
    </row>
    <row r="148" spans="2:6" s="77" customFormat="1" x14ac:dyDescent="0.25">
      <c r="B148" s="76"/>
      <c r="C148" s="92"/>
      <c r="D148" s="92"/>
      <c r="E148" s="92"/>
      <c r="F148" s="92"/>
    </row>
    <row r="149" spans="2:6" s="77" customFormat="1" ht="24.75" customHeight="1" x14ac:dyDescent="0.25">
      <c r="B149" s="83"/>
      <c r="C149" s="86"/>
      <c r="D149" s="76"/>
      <c r="E149" s="86"/>
      <c r="F149" s="86"/>
    </row>
    <row r="150" spans="2:6" s="77" customFormat="1" x14ac:dyDescent="0.25">
      <c r="B150" s="91"/>
      <c r="C150" s="91"/>
      <c r="D150" s="91"/>
      <c r="E150" s="91"/>
      <c r="F150" s="91"/>
    </row>
    <row r="151" spans="2:6" s="77" customFormat="1" x14ac:dyDescent="0.25">
      <c r="B151" s="93"/>
      <c r="C151" s="93"/>
      <c r="D151" s="93"/>
      <c r="E151" s="93"/>
      <c r="F151" s="93"/>
    </row>
    <row r="152" spans="2:6" s="77" customFormat="1" x14ac:dyDescent="0.25">
      <c r="B152" s="94"/>
      <c r="C152" s="94"/>
      <c r="D152" s="94"/>
      <c r="E152" s="94"/>
      <c r="F152" s="94"/>
    </row>
    <row r="153" spans="2:6" s="77" customFormat="1" x14ac:dyDescent="0.25"/>
    <row r="154" spans="2:6" s="77" customFormat="1" x14ac:dyDescent="0.25"/>
    <row r="155" spans="2:6" s="77" customFormat="1" x14ac:dyDescent="0.25">
      <c r="B155" s="78"/>
      <c r="C155" s="76"/>
      <c r="D155" s="76"/>
      <c r="E155" s="76"/>
      <c r="F155" s="76"/>
    </row>
    <row r="156" spans="2:6" s="77" customFormat="1" x14ac:dyDescent="0.25">
      <c r="B156" s="93"/>
      <c r="C156" s="93"/>
      <c r="D156" s="79"/>
      <c r="E156" s="79"/>
      <c r="F156" s="79"/>
    </row>
    <row r="157" spans="2:6" s="77" customFormat="1" x14ac:dyDescent="0.25"/>
    <row r="158" spans="2:6" s="77" customFormat="1" x14ac:dyDescent="0.25">
      <c r="B158" s="80"/>
      <c r="C158" s="80"/>
      <c r="D158" s="80"/>
      <c r="E158" s="80"/>
      <c r="F158" s="80"/>
    </row>
    <row r="159" spans="2:6" s="77" customFormat="1" x14ac:dyDescent="0.25">
      <c r="B159" s="76"/>
      <c r="C159" s="95"/>
      <c r="D159" s="95"/>
      <c r="E159" s="95"/>
      <c r="F159" s="95"/>
    </row>
    <row r="160" spans="2:6" s="77" customFormat="1" x14ac:dyDescent="0.25">
      <c r="B160" s="81"/>
      <c r="C160" s="96"/>
      <c r="D160" s="95"/>
      <c r="E160" s="95"/>
      <c r="F160" s="95"/>
    </row>
    <row r="161" spans="2:6" s="77" customFormat="1" ht="21.75" customHeight="1" x14ac:dyDescent="0.25">
      <c r="B161" s="76"/>
      <c r="C161" s="76"/>
      <c r="D161" s="76"/>
      <c r="E161" s="76"/>
      <c r="F161" s="76"/>
    </row>
    <row r="162" spans="2:6" s="77" customFormat="1" ht="21.75" customHeight="1" x14ac:dyDescent="0.25">
      <c r="B162" s="76"/>
      <c r="C162" s="98"/>
      <c r="D162" s="98"/>
      <c r="E162" s="98"/>
      <c r="F162" s="98"/>
    </row>
    <row r="163" spans="2:6" s="77" customFormat="1" ht="32.25" customHeight="1" x14ac:dyDescent="0.25">
      <c r="B163" s="76"/>
      <c r="C163" s="88"/>
      <c r="D163" s="89"/>
      <c r="E163" s="89"/>
      <c r="F163" s="89"/>
    </row>
    <row r="164" spans="2:6" s="77" customFormat="1" x14ac:dyDescent="0.25">
      <c r="B164" s="76"/>
      <c r="C164" s="95"/>
      <c r="D164" s="95"/>
      <c r="E164" s="95"/>
      <c r="F164" s="95"/>
    </row>
    <row r="165" spans="2:6" s="77" customFormat="1" x14ac:dyDescent="0.25">
      <c r="B165" s="76"/>
      <c r="C165" s="76"/>
      <c r="D165" s="76"/>
      <c r="E165" s="76"/>
      <c r="F165" s="76"/>
    </row>
    <row r="166" spans="2:6" s="77" customFormat="1" x14ac:dyDescent="0.25">
      <c r="B166" s="80"/>
      <c r="C166" s="80"/>
      <c r="D166" s="80"/>
      <c r="E166" s="80"/>
      <c r="F166" s="80"/>
    </row>
    <row r="167" spans="2:6" s="77" customFormat="1" x14ac:dyDescent="0.25">
      <c r="B167" s="79"/>
      <c r="C167" s="82"/>
      <c r="D167" s="82"/>
      <c r="E167" s="82"/>
      <c r="F167" s="82"/>
    </row>
    <row r="168" spans="2:6" s="77" customFormat="1" ht="30" customHeight="1" x14ac:dyDescent="0.25">
      <c r="B168" s="83"/>
      <c r="C168" s="88"/>
      <c r="D168" s="89"/>
      <c r="E168" s="89"/>
      <c r="F168" s="89"/>
    </row>
    <row r="169" spans="2:6" s="77" customFormat="1" x14ac:dyDescent="0.25">
      <c r="B169" s="84"/>
      <c r="C169" s="90"/>
      <c r="D169" s="90"/>
      <c r="E169" s="90"/>
      <c r="F169" s="90"/>
    </row>
    <row r="170" spans="2:6" s="77" customFormat="1" ht="28.5" customHeight="1" x14ac:dyDescent="0.25">
      <c r="B170" s="83"/>
      <c r="C170" s="88"/>
      <c r="D170" s="89"/>
      <c r="E170" s="89"/>
      <c r="F170" s="89"/>
    </row>
    <row r="171" spans="2:6" s="77" customFormat="1" x14ac:dyDescent="0.25">
      <c r="B171" s="84"/>
      <c r="C171" s="90"/>
      <c r="D171" s="90"/>
      <c r="E171" s="90"/>
      <c r="F171" s="90"/>
    </row>
    <row r="172" spans="2:6" s="77" customFormat="1" ht="33" customHeight="1" x14ac:dyDescent="0.25">
      <c r="B172" s="83"/>
      <c r="C172" s="88"/>
      <c r="D172" s="88"/>
      <c r="E172" s="88"/>
      <c r="F172" s="88"/>
    </row>
    <row r="173" spans="2:6" s="77" customFormat="1" x14ac:dyDescent="0.25">
      <c r="B173" s="84"/>
      <c r="C173" s="90"/>
      <c r="D173" s="90"/>
      <c r="E173" s="90"/>
      <c r="F173" s="90"/>
    </row>
    <row r="174" spans="2:6" s="77" customFormat="1" ht="34.5" customHeight="1" x14ac:dyDescent="0.25">
      <c r="B174" s="76"/>
      <c r="C174" s="88"/>
      <c r="D174" s="89"/>
      <c r="E174" s="89"/>
      <c r="F174" s="89"/>
    </row>
    <row r="175" spans="2:6" s="77" customFormat="1" ht="24.75" customHeight="1" x14ac:dyDescent="0.25">
      <c r="B175" s="76"/>
      <c r="C175" s="76"/>
      <c r="D175" s="85"/>
      <c r="E175" s="76"/>
      <c r="F175" s="85"/>
    </row>
    <row r="176" spans="2:6" s="77" customFormat="1" x14ac:dyDescent="0.25">
      <c r="B176" s="91"/>
      <c r="C176" s="91"/>
      <c r="D176" s="91"/>
      <c r="E176" s="91"/>
      <c r="F176" s="91"/>
    </row>
    <row r="177" spans="2:6" s="77" customFormat="1" x14ac:dyDescent="0.25">
      <c r="B177" s="80"/>
      <c r="C177" s="80"/>
      <c r="D177" s="80"/>
      <c r="E177" s="80"/>
      <c r="F177" s="80"/>
    </row>
    <row r="178" spans="2:6" s="77" customFormat="1" x14ac:dyDescent="0.25">
      <c r="B178" s="76"/>
      <c r="C178" s="92"/>
      <c r="D178" s="92"/>
      <c r="E178" s="92"/>
      <c r="F178" s="92"/>
    </row>
    <row r="179" spans="2:6" s="77" customFormat="1" ht="23.25" customHeight="1" x14ac:dyDescent="0.25">
      <c r="B179" s="83"/>
      <c r="C179" s="86"/>
      <c r="D179" s="76"/>
      <c r="E179" s="86"/>
      <c r="F179" s="86"/>
    </row>
    <row r="180" spans="2:6" s="77" customFormat="1" x14ac:dyDescent="0.25">
      <c r="B180" s="91"/>
      <c r="C180" s="91"/>
      <c r="D180" s="91"/>
      <c r="E180" s="91"/>
      <c r="F180" s="91"/>
    </row>
    <row r="181" spans="2:6" s="77" customFormat="1" x14ac:dyDescent="0.25">
      <c r="B181" s="93"/>
      <c r="C181" s="93"/>
      <c r="D181" s="93"/>
      <c r="E181" s="93"/>
      <c r="F181" s="93"/>
    </row>
    <row r="182" spans="2:6" s="77" customFormat="1" x14ac:dyDescent="0.25">
      <c r="B182" s="94"/>
      <c r="C182" s="94"/>
      <c r="D182" s="94"/>
      <c r="E182" s="94"/>
      <c r="F182" s="94"/>
    </row>
    <row r="183" spans="2:6" s="77" customFormat="1" x14ac:dyDescent="0.25"/>
    <row r="184" spans="2:6" s="77" customFormat="1" x14ac:dyDescent="0.25"/>
    <row r="185" spans="2:6" s="77" customFormat="1" x14ac:dyDescent="0.25">
      <c r="B185" s="80"/>
      <c r="C185" s="80"/>
      <c r="D185" s="80"/>
      <c r="E185" s="80"/>
      <c r="F185" s="80"/>
    </row>
    <row r="186" spans="2:6" s="77" customFormat="1" x14ac:dyDescent="0.25">
      <c r="B186" s="76"/>
      <c r="C186" s="95"/>
      <c r="D186" s="95"/>
      <c r="E186" s="95"/>
      <c r="F186" s="95"/>
    </row>
    <row r="187" spans="2:6" s="77" customFormat="1" x14ac:dyDescent="0.25">
      <c r="B187" s="81"/>
      <c r="C187" s="96"/>
      <c r="D187" s="95"/>
      <c r="E187" s="95"/>
      <c r="F187" s="95"/>
    </row>
    <row r="188" spans="2:6" s="77" customFormat="1" ht="22.5" customHeight="1" x14ac:dyDescent="0.25">
      <c r="B188" s="76"/>
      <c r="C188" s="76"/>
      <c r="D188" s="76"/>
      <c r="E188" s="76"/>
      <c r="F188" s="76"/>
    </row>
    <row r="189" spans="2:6" s="77" customFormat="1" ht="21.75" customHeight="1" x14ac:dyDescent="0.25">
      <c r="B189" s="76"/>
      <c r="C189" s="98"/>
      <c r="D189" s="98"/>
      <c r="E189" s="98"/>
      <c r="F189" s="98"/>
    </row>
    <row r="190" spans="2:6" s="77" customFormat="1" ht="33" customHeight="1" x14ac:dyDescent="0.25">
      <c r="B190" s="76"/>
      <c r="C190" s="88"/>
      <c r="D190" s="89"/>
      <c r="E190" s="89"/>
      <c r="F190" s="89"/>
    </row>
    <row r="191" spans="2:6" s="77" customFormat="1" ht="21.75" customHeight="1" x14ac:dyDescent="0.25">
      <c r="B191" s="76"/>
      <c r="C191" s="95"/>
      <c r="D191" s="95"/>
      <c r="E191" s="95"/>
      <c r="F191" s="95"/>
    </row>
    <row r="192" spans="2:6" s="77" customFormat="1" x14ac:dyDescent="0.25">
      <c r="B192" s="76"/>
      <c r="C192" s="76"/>
      <c r="D192" s="76"/>
      <c r="E192" s="76"/>
      <c r="F192" s="76"/>
    </row>
    <row r="193" spans="2:6" s="77" customFormat="1" x14ac:dyDescent="0.25">
      <c r="B193" s="80"/>
      <c r="C193" s="80"/>
      <c r="D193" s="80"/>
      <c r="E193" s="80"/>
      <c r="F193" s="80"/>
    </row>
    <row r="194" spans="2:6" s="77" customFormat="1" x14ac:dyDescent="0.25">
      <c r="B194" s="79"/>
      <c r="C194" s="82"/>
      <c r="D194" s="82"/>
      <c r="E194" s="82"/>
      <c r="F194" s="82"/>
    </row>
    <row r="195" spans="2:6" s="77" customFormat="1" ht="20.25" customHeight="1" x14ac:dyDescent="0.25">
      <c r="B195" s="83"/>
      <c r="C195" s="88"/>
      <c r="D195" s="89"/>
      <c r="E195" s="89"/>
      <c r="F195" s="89"/>
    </row>
    <row r="196" spans="2:6" s="77" customFormat="1" x14ac:dyDescent="0.25">
      <c r="B196" s="84"/>
      <c r="C196" s="90"/>
      <c r="D196" s="90"/>
      <c r="E196" s="90"/>
      <c r="F196" s="90"/>
    </row>
    <row r="197" spans="2:6" s="77" customFormat="1" ht="19.5" customHeight="1" x14ac:dyDescent="0.25">
      <c r="B197" s="83"/>
      <c r="C197" s="88"/>
      <c r="D197" s="89"/>
      <c r="E197" s="89"/>
      <c r="F197" s="89"/>
    </row>
    <row r="198" spans="2:6" s="77" customFormat="1" x14ac:dyDescent="0.25">
      <c r="B198" s="84"/>
      <c r="C198" s="90"/>
      <c r="D198" s="90"/>
      <c r="E198" s="90"/>
      <c r="F198" s="90"/>
    </row>
    <row r="199" spans="2:6" s="77" customFormat="1" ht="19.5" customHeight="1" x14ac:dyDescent="0.25">
      <c r="B199" s="83"/>
      <c r="C199" s="88"/>
      <c r="D199" s="89"/>
      <c r="E199" s="89"/>
      <c r="F199" s="89"/>
    </row>
    <row r="200" spans="2:6" s="77" customFormat="1" x14ac:dyDescent="0.25">
      <c r="B200" s="84"/>
      <c r="C200" s="90"/>
      <c r="D200" s="90"/>
      <c r="E200" s="90"/>
      <c r="F200" s="90"/>
    </row>
    <row r="201" spans="2:6" s="77" customFormat="1" ht="45" customHeight="1" x14ac:dyDescent="0.25">
      <c r="B201" s="76"/>
      <c r="C201" s="88"/>
      <c r="D201" s="89"/>
      <c r="E201" s="89"/>
      <c r="F201" s="89"/>
    </row>
    <row r="202" spans="2:6" s="77" customFormat="1" ht="25.5" customHeight="1" x14ac:dyDescent="0.25">
      <c r="B202" s="76"/>
      <c r="C202" s="76"/>
      <c r="D202" s="85"/>
      <c r="E202" s="76"/>
      <c r="F202" s="85"/>
    </row>
    <row r="203" spans="2:6" s="77" customFormat="1" x14ac:dyDescent="0.25">
      <c r="B203" s="91"/>
      <c r="C203" s="91"/>
      <c r="D203" s="91"/>
      <c r="E203" s="91"/>
      <c r="F203" s="91"/>
    </row>
    <row r="204" spans="2:6" s="77" customFormat="1" x14ac:dyDescent="0.25">
      <c r="B204" s="80"/>
      <c r="C204" s="80"/>
      <c r="D204" s="80"/>
      <c r="E204" s="80"/>
      <c r="F204" s="80"/>
    </row>
    <row r="205" spans="2:6" s="77" customFormat="1" x14ac:dyDescent="0.25">
      <c r="B205" s="76"/>
      <c r="C205" s="92"/>
      <c r="D205" s="92"/>
      <c r="E205" s="92"/>
      <c r="F205" s="92"/>
    </row>
    <row r="206" spans="2:6" s="77" customFormat="1" ht="21" customHeight="1" x14ac:dyDescent="0.25">
      <c r="B206" s="83"/>
      <c r="C206" s="86"/>
      <c r="D206" s="76"/>
      <c r="E206" s="86"/>
      <c r="F206" s="86"/>
    </row>
    <row r="207" spans="2:6" s="77" customFormat="1" x14ac:dyDescent="0.25">
      <c r="B207" s="91"/>
      <c r="C207" s="91"/>
      <c r="D207" s="91"/>
      <c r="E207" s="91"/>
      <c r="F207" s="91"/>
    </row>
    <row r="208" spans="2:6" s="77" customFormat="1" x14ac:dyDescent="0.25">
      <c r="B208" s="93"/>
      <c r="C208" s="93"/>
      <c r="D208" s="93"/>
      <c r="E208" s="93"/>
      <c r="F208" s="93"/>
    </row>
    <row r="209" spans="2:6" s="77" customFormat="1" x14ac:dyDescent="0.25">
      <c r="B209" s="94"/>
      <c r="C209" s="94"/>
      <c r="D209" s="94"/>
      <c r="E209" s="94"/>
      <c r="F209" s="94"/>
    </row>
    <row r="210" spans="2:6" s="77" customFormat="1" x14ac:dyDescent="0.25"/>
    <row r="211" spans="2:6" s="77" customFormat="1" x14ac:dyDescent="0.25"/>
    <row r="212" spans="2:6" s="77" customFormat="1" x14ac:dyDescent="0.25">
      <c r="B212" s="80"/>
      <c r="C212" s="80"/>
      <c r="D212" s="80"/>
      <c r="E212" s="80"/>
      <c r="F212" s="80"/>
    </row>
    <row r="213" spans="2:6" s="77" customFormat="1" x14ac:dyDescent="0.25">
      <c r="B213" s="76"/>
      <c r="C213" s="95"/>
      <c r="D213" s="95"/>
      <c r="E213" s="95"/>
      <c r="F213" s="95"/>
    </row>
    <row r="214" spans="2:6" s="77" customFormat="1" x14ac:dyDescent="0.25">
      <c r="B214" s="81"/>
      <c r="C214" s="96"/>
      <c r="D214" s="95"/>
      <c r="E214" s="95"/>
      <c r="F214" s="95"/>
    </row>
    <row r="215" spans="2:6" s="77" customFormat="1" ht="22.5" customHeight="1" x14ac:dyDescent="0.25">
      <c r="B215" s="76"/>
      <c r="C215" s="76"/>
      <c r="D215" s="76"/>
      <c r="E215" s="76"/>
      <c r="F215" s="76"/>
    </row>
    <row r="216" spans="2:6" s="77" customFormat="1" ht="22.5" customHeight="1" x14ac:dyDescent="0.25">
      <c r="B216" s="76"/>
      <c r="C216" s="98"/>
      <c r="D216" s="98"/>
      <c r="E216" s="98"/>
      <c r="F216" s="98"/>
    </row>
    <row r="217" spans="2:6" s="77" customFormat="1" ht="31.5" customHeight="1" x14ac:dyDescent="0.25">
      <c r="B217" s="76"/>
      <c r="C217" s="88"/>
      <c r="D217" s="89"/>
      <c r="E217" s="89"/>
      <c r="F217" s="89"/>
    </row>
    <row r="218" spans="2:6" s="77" customFormat="1" ht="26.25" customHeight="1" x14ac:dyDescent="0.25">
      <c r="B218" s="76"/>
      <c r="C218" s="95"/>
      <c r="D218" s="95"/>
      <c r="E218" s="95"/>
      <c r="F218" s="95"/>
    </row>
    <row r="219" spans="2:6" s="77" customFormat="1" x14ac:dyDescent="0.25">
      <c r="B219" s="76"/>
      <c r="C219" s="76"/>
      <c r="D219" s="76"/>
      <c r="E219" s="76"/>
      <c r="F219" s="76"/>
    </row>
    <row r="220" spans="2:6" s="77" customFormat="1" x14ac:dyDescent="0.25">
      <c r="B220" s="80"/>
      <c r="C220" s="80"/>
      <c r="D220" s="80"/>
      <c r="E220" s="80"/>
      <c r="F220" s="80"/>
    </row>
    <row r="221" spans="2:6" s="77" customFormat="1" x14ac:dyDescent="0.25">
      <c r="B221" s="79"/>
      <c r="C221" s="82"/>
      <c r="D221" s="82"/>
      <c r="E221" s="82"/>
      <c r="F221" s="82"/>
    </row>
    <row r="222" spans="2:6" s="77" customFormat="1" ht="31.5" customHeight="1" x14ac:dyDescent="0.25">
      <c r="B222" s="83"/>
      <c r="C222" s="88"/>
      <c r="D222" s="89"/>
      <c r="E222" s="89"/>
      <c r="F222" s="89"/>
    </row>
    <row r="223" spans="2:6" s="77" customFormat="1" x14ac:dyDescent="0.25">
      <c r="B223" s="84"/>
      <c r="C223" s="90"/>
      <c r="D223" s="90"/>
      <c r="E223" s="90"/>
      <c r="F223" s="90"/>
    </row>
    <row r="224" spans="2:6" s="77" customFormat="1" ht="31.5" customHeight="1" x14ac:dyDescent="0.25">
      <c r="B224" s="83"/>
      <c r="C224" s="88"/>
      <c r="D224" s="89"/>
      <c r="E224" s="89"/>
      <c r="F224" s="89"/>
    </row>
    <row r="225" spans="2:6" s="77" customFormat="1" x14ac:dyDescent="0.25">
      <c r="B225" s="84"/>
      <c r="C225" s="90"/>
      <c r="D225" s="90"/>
      <c r="E225" s="90"/>
      <c r="F225" s="90"/>
    </row>
    <row r="226" spans="2:6" s="77" customFormat="1" ht="33" customHeight="1" x14ac:dyDescent="0.25">
      <c r="B226" s="83"/>
      <c r="C226" s="88"/>
      <c r="D226" s="88"/>
      <c r="E226" s="88"/>
      <c r="F226" s="88"/>
    </row>
    <row r="227" spans="2:6" s="77" customFormat="1" x14ac:dyDescent="0.25">
      <c r="B227" s="84"/>
      <c r="C227" s="90"/>
      <c r="D227" s="90"/>
      <c r="E227" s="90"/>
      <c r="F227" s="90"/>
    </row>
    <row r="228" spans="2:6" s="77" customFormat="1" ht="31.5" customHeight="1" x14ac:dyDescent="0.25">
      <c r="B228" s="76"/>
      <c r="C228" s="88"/>
      <c r="D228" s="89"/>
      <c r="E228" s="89"/>
      <c r="F228" s="89"/>
    </row>
    <row r="229" spans="2:6" s="77" customFormat="1" ht="21.75" customHeight="1" x14ac:dyDescent="0.25">
      <c r="B229" s="76"/>
      <c r="C229" s="76"/>
      <c r="D229" s="85"/>
      <c r="E229" s="76"/>
      <c r="F229" s="85"/>
    </row>
    <row r="230" spans="2:6" s="77" customFormat="1" x14ac:dyDescent="0.25">
      <c r="B230" s="91"/>
      <c r="C230" s="91"/>
      <c r="D230" s="91"/>
      <c r="E230" s="91"/>
      <c r="F230" s="91"/>
    </row>
    <row r="231" spans="2:6" s="77" customFormat="1" x14ac:dyDescent="0.25">
      <c r="B231" s="80"/>
      <c r="C231" s="80"/>
      <c r="D231" s="80"/>
      <c r="E231" s="80"/>
      <c r="F231" s="80"/>
    </row>
    <row r="232" spans="2:6" s="77" customFormat="1" x14ac:dyDescent="0.25">
      <c r="B232" s="76"/>
      <c r="C232" s="92"/>
      <c r="D232" s="92"/>
      <c r="E232" s="92"/>
      <c r="F232" s="92"/>
    </row>
    <row r="233" spans="2:6" s="77" customFormat="1" x14ac:dyDescent="0.25">
      <c r="B233" s="83"/>
      <c r="C233" s="86"/>
      <c r="D233" s="76"/>
      <c r="E233" s="86"/>
      <c r="F233" s="86"/>
    </row>
    <row r="234" spans="2:6" s="77" customFormat="1" x14ac:dyDescent="0.25">
      <c r="B234" s="91"/>
      <c r="C234" s="91"/>
      <c r="D234" s="91"/>
      <c r="E234" s="91"/>
      <c r="F234" s="91"/>
    </row>
    <row r="235" spans="2:6" s="77" customFormat="1" x14ac:dyDescent="0.25">
      <c r="B235" s="93"/>
      <c r="C235" s="93"/>
      <c r="D235" s="93"/>
      <c r="E235" s="93"/>
      <c r="F235" s="93"/>
    </row>
    <row r="236" spans="2:6" s="77" customFormat="1" x14ac:dyDescent="0.25">
      <c r="B236" s="94"/>
      <c r="C236" s="94"/>
      <c r="D236" s="94"/>
      <c r="E236" s="94"/>
      <c r="F236" s="94"/>
    </row>
    <row r="237" spans="2:6" s="77" customFormat="1" x14ac:dyDescent="0.25"/>
    <row r="238" spans="2:6" s="77" customFormat="1" x14ac:dyDescent="0.25"/>
    <row r="239" spans="2:6" s="77" customFormat="1" x14ac:dyDescent="0.25">
      <c r="B239" s="80"/>
      <c r="C239" s="80"/>
      <c r="D239" s="80"/>
      <c r="E239" s="80"/>
      <c r="F239" s="80"/>
    </row>
    <row r="240" spans="2:6" s="77" customFormat="1" x14ac:dyDescent="0.25">
      <c r="B240" s="76"/>
      <c r="C240" s="95"/>
      <c r="D240" s="95"/>
      <c r="E240" s="95"/>
      <c r="F240" s="95"/>
    </row>
    <row r="241" spans="2:6" s="77" customFormat="1" x14ac:dyDescent="0.25">
      <c r="B241" s="81"/>
      <c r="C241" s="96"/>
      <c r="D241" s="95"/>
      <c r="E241" s="95"/>
      <c r="F241" s="95"/>
    </row>
    <row r="242" spans="2:6" s="77" customFormat="1" ht="24.75" customHeight="1" x14ac:dyDescent="0.25">
      <c r="B242" s="76"/>
      <c r="C242" s="76"/>
      <c r="D242" s="76"/>
      <c r="E242" s="76"/>
      <c r="F242" s="76"/>
    </row>
    <row r="243" spans="2:6" s="77" customFormat="1" ht="22.5" customHeight="1" x14ac:dyDescent="0.25">
      <c r="B243" s="76"/>
      <c r="C243" s="98"/>
      <c r="D243" s="98"/>
      <c r="E243" s="98"/>
      <c r="F243" s="98"/>
    </row>
    <row r="244" spans="2:6" s="77" customFormat="1" ht="29.25" customHeight="1" x14ac:dyDescent="0.25">
      <c r="B244" s="76"/>
      <c r="C244" s="96"/>
      <c r="D244" s="95"/>
      <c r="E244" s="95"/>
      <c r="F244" s="95"/>
    </row>
    <row r="245" spans="2:6" s="77" customFormat="1" ht="22.5" customHeight="1" x14ac:dyDescent="0.25">
      <c r="B245" s="76"/>
      <c r="C245" s="95"/>
      <c r="D245" s="95"/>
      <c r="E245" s="95"/>
      <c r="F245" s="95"/>
    </row>
    <row r="246" spans="2:6" s="77" customFormat="1" x14ac:dyDescent="0.25">
      <c r="B246" s="76"/>
      <c r="C246" s="76"/>
      <c r="D246" s="76"/>
      <c r="E246" s="76"/>
      <c r="F246" s="76"/>
    </row>
    <row r="247" spans="2:6" s="77" customFormat="1" x14ac:dyDescent="0.25">
      <c r="B247" s="80"/>
      <c r="C247" s="80"/>
      <c r="D247" s="80"/>
      <c r="E247" s="80"/>
      <c r="F247" s="80"/>
    </row>
    <row r="248" spans="2:6" s="77" customFormat="1" x14ac:dyDescent="0.25">
      <c r="B248" s="79"/>
      <c r="C248" s="82"/>
      <c r="D248" s="82"/>
      <c r="E248" s="82"/>
      <c r="F248" s="82"/>
    </row>
    <row r="249" spans="2:6" s="77" customFormat="1" ht="33.75" customHeight="1" x14ac:dyDescent="0.25">
      <c r="B249" s="83"/>
      <c r="C249" s="88"/>
      <c r="D249" s="89"/>
      <c r="E249" s="89"/>
      <c r="F249" s="89"/>
    </row>
    <row r="250" spans="2:6" s="77" customFormat="1" x14ac:dyDescent="0.25">
      <c r="B250" s="84"/>
      <c r="C250" s="90"/>
      <c r="D250" s="90"/>
      <c r="E250" s="90"/>
      <c r="F250" s="90"/>
    </row>
    <row r="251" spans="2:6" s="77" customFormat="1" ht="29.25" customHeight="1" x14ac:dyDescent="0.25">
      <c r="B251" s="83"/>
      <c r="C251" s="88"/>
      <c r="D251" s="89"/>
      <c r="E251" s="89"/>
      <c r="F251" s="89"/>
    </row>
    <row r="252" spans="2:6" s="77" customFormat="1" x14ac:dyDescent="0.25">
      <c r="B252" s="84"/>
      <c r="C252" s="90"/>
      <c r="D252" s="90"/>
      <c r="E252" s="90"/>
      <c r="F252" s="90"/>
    </row>
    <row r="253" spans="2:6" s="77" customFormat="1" ht="24.75" customHeight="1" x14ac:dyDescent="0.25">
      <c r="B253" s="83"/>
      <c r="C253" s="88"/>
      <c r="D253" s="89"/>
      <c r="E253" s="89"/>
      <c r="F253" s="89"/>
    </row>
    <row r="254" spans="2:6" s="77" customFormat="1" x14ac:dyDescent="0.25">
      <c r="B254" s="84"/>
      <c r="C254" s="90"/>
      <c r="D254" s="90"/>
      <c r="E254" s="90"/>
      <c r="F254" s="90"/>
    </row>
    <row r="255" spans="2:6" s="77" customFormat="1" x14ac:dyDescent="0.25">
      <c r="B255" s="76"/>
      <c r="C255" s="88"/>
      <c r="D255" s="89"/>
      <c r="E255" s="89"/>
      <c r="F255" s="89"/>
    </row>
    <row r="256" spans="2:6" s="77" customFormat="1" x14ac:dyDescent="0.25">
      <c r="B256" s="76"/>
      <c r="C256" s="76"/>
      <c r="D256" s="85"/>
      <c r="E256" s="76"/>
      <c r="F256" s="85"/>
    </row>
    <row r="257" spans="2:6" s="77" customFormat="1" x14ac:dyDescent="0.25">
      <c r="B257" s="91"/>
      <c r="C257" s="91"/>
      <c r="D257" s="91"/>
      <c r="E257" s="91"/>
      <c r="F257" s="91"/>
    </row>
    <row r="258" spans="2:6" s="77" customFormat="1" x14ac:dyDescent="0.25">
      <c r="B258" s="80"/>
      <c r="C258" s="80"/>
      <c r="D258" s="80"/>
      <c r="E258" s="80"/>
      <c r="F258" s="80"/>
    </row>
    <row r="259" spans="2:6" s="77" customFormat="1" x14ac:dyDescent="0.25">
      <c r="B259" s="76"/>
      <c r="C259" s="92"/>
      <c r="D259" s="92"/>
      <c r="E259" s="92"/>
      <c r="F259" s="92"/>
    </row>
    <row r="260" spans="2:6" s="77" customFormat="1" ht="24.75" customHeight="1" x14ac:dyDescent="0.25">
      <c r="B260" s="83"/>
      <c r="C260" s="86"/>
      <c r="D260" s="76"/>
      <c r="E260" s="86"/>
      <c r="F260" s="86"/>
    </row>
    <row r="261" spans="2:6" s="77" customFormat="1" x14ac:dyDescent="0.25">
      <c r="B261" s="91"/>
      <c r="C261" s="91"/>
      <c r="D261" s="91"/>
      <c r="E261" s="91"/>
      <c r="F261" s="91"/>
    </row>
    <row r="262" spans="2:6" s="77" customFormat="1" x14ac:dyDescent="0.25">
      <c r="B262" s="93"/>
      <c r="C262" s="93"/>
      <c r="D262" s="93"/>
      <c r="E262" s="93"/>
      <c r="F262" s="93"/>
    </row>
    <row r="263" spans="2:6" s="77" customFormat="1" x14ac:dyDescent="0.25">
      <c r="B263" s="94"/>
      <c r="C263" s="94"/>
      <c r="D263" s="94"/>
      <c r="E263" s="94"/>
      <c r="F263" s="94"/>
    </row>
    <row r="264" spans="2:6" s="77" customFormat="1" x14ac:dyDescent="0.25"/>
    <row r="265" spans="2:6" s="77" customFormat="1" x14ac:dyDescent="0.25"/>
    <row r="266" spans="2:6" s="77" customFormat="1" x14ac:dyDescent="0.25">
      <c r="B266" s="80"/>
      <c r="C266" s="80"/>
      <c r="D266" s="80"/>
      <c r="E266" s="80"/>
      <c r="F266" s="80"/>
    </row>
    <row r="267" spans="2:6" s="77" customFormat="1" x14ac:dyDescent="0.25">
      <c r="B267" s="76"/>
      <c r="C267" s="95"/>
      <c r="D267" s="95"/>
      <c r="E267" s="95"/>
      <c r="F267" s="95"/>
    </row>
    <row r="268" spans="2:6" s="77" customFormat="1" x14ac:dyDescent="0.25">
      <c r="B268" s="81"/>
      <c r="C268" s="96"/>
      <c r="D268" s="95"/>
      <c r="E268" s="95"/>
      <c r="F268" s="95"/>
    </row>
    <row r="269" spans="2:6" s="77" customFormat="1" ht="21.75" customHeight="1" x14ac:dyDescent="0.25">
      <c r="B269" s="76"/>
      <c r="C269" s="76"/>
      <c r="D269" s="76"/>
      <c r="E269" s="76"/>
      <c r="F269" s="76"/>
    </row>
    <row r="270" spans="2:6" s="77" customFormat="1" ht="33.75" customHeight="1" x14ac:dyDescent="0.25">
      <c r="B270" s="76"/>
      <c r="C270" s="97"/>
      <c r="D270" s="98"/>
      <c r="E270" s="98"/>
      <c r="F270" s="98"/>
    </row>
    <row r="271" spans="2:6" s="77" customFormat="1" ht="25.5" customHeight="1" x14ac:dyDescent="0.25">
      <c r="B271" s="76"/>
      <c r="C271" s="96"/>
      <c r="D271" s="95"/>
      <c r="E271" s="95"/>
      <c r="F271" s="95"/>
    </row>
    <row r="272" spans="2:6" s="77" customFormat="1" ht="18" customHeight="1" x14ac:dyDescent="0.25">
      <c r="B272" s="76"/>
      <c r="C272" s="95"/>
      <c r="D272" s="95"/>
      <c r="E272" s="95"/>
      <c r="F272" s="95"/>
    </row>
    <row r="273" spans="2:6" s="77" customFormat="1" x14ac:dyDescent="0.25">
      <c r="B273" s="76"/>
      <c r="C273" s="76"/>
      <c r="D273" s="76"/>
      <c r="E273" s="76"/>
      <c r="F273" s="76"/>
    </row>
    <row r="274" spans="2:6" s="77" customFormat="1" x14ac:dyDescent="0.25">
      <c r="B274" s="80"/>
      <c r="C274" s="80"/>
      <c r="D274" s="80"/>
      <c r="E274" s="80"/>
      <c r="F274" s="80"/>
    </row>
    <row r="275" spans="2:6" s="77" customFormat="1" x14ac:dyDescent="0.25">
      <c r="B275" s="79"/>
      <c r="C275" s="82"/>
      <c r="D275" s="82"/>
      <c r="E275" s="82"/>
      <c r="F275" s="82"/>
    </row>
    <row r="276" spans="2:6" s="77" customFormat="1" ht="29.25" customHeight="1" x14ac:dyDescent="0.25">
      <c r="B276" s="83"/>
      <c r="C276" s="88"/>
      <c r="D276" s="89"/>
      <c r="E276" s="89"/>
      <c r="F276" s="89"/>
    </row>
    <row r="277" spans="2:6" s="77" customFormat="1" x14ac:dyDescent="0.25">
      <c r="B277" s="84"/>
      <c r="C277" s="90"/>
      <c r="D277" s="90"/>
      <c r="E277" s="90"/>
      <c r="F277" s="90"/>
    </row>
    <row r="278" spans="2:6" s="77" customFormat="1" ht="26.25" customHeight="1" x14ac:dyDescent="0.25">
      <c r="B278" s="83"/>
      <c r="C278" s="88"/>
      <c r="D278" s="89"/>
      <c r="E278" s="89"/>
      <c r="F278" s="89"/>
    </row>
    <row r="279" spans="2:6" s="77" customFormat="1" x14ac:dyDescent="0.25">
      <c r="B279" s="84"/>
      <c r="C279" s="90"/>
      <c r="D279" s="90"/>
      <c r="E279" s="90"/>
      <c r="F279" s="90"/>
    </row>
    <row r="280" spans="2:6" s="77" customFormat="1" ht="29.25" customHeight="1" x14ac:dyDescent="0.25">
      <c r="B280" s="83"/>
      <c r="C280" s="88"/>
      <c r="D280" s="89"/>
      <c r="E280" s="89"/>
      <c r="F280" s="89"/>
    </row>
    <row r="281" spans="2:6" s="77" customFormat="1" x14ac:dyDescent="0.25">
      <c r="B281" s="84"/>
      <c r="C281" s="90"/>
      <c r="D281" s="90"/>
      <c r="E281" s="90"/>
      <c r="F281" s="90"/>
    </row>
    <row r="282" spans="2:6" s="77" customFormat="1" ht="25.5" customHeight="1" x14ac:dyDescent="0.25">
      <c r="B282" s="76"/>
      <c r="C282" s="88"/>
      <c r="D282" s="89"/>
      <c r="E282" s="89"/>
      <c r="F282" s="89"/>
    </row>
    <row r="283" spans="2:6" s="77" customFormat="1" x14ac:dyDescent="0.25">
      <c r="B283" s="76"/>
      <c r="C283" s="76"/>
      <c r="D283" s="85"/>
      <c r="E283" s="76"/>
      <c r="F283" s="85"/>
    </row>
    <row r="284" spans="2:6" s="77" customFormat="1" x14ac:dyDescent="0.25">
      <c r="B284" s="91"/>
      <c r="C284" s="91"/>
      <c r="D284" s="91"/>
      <c r="E284" s="91"/>
      <c r="F284" s="91"/>
    </row>
    <row r="285" spans="2:6" s="77" customFormat="1" x14ac:dyDescent="0.25">
      <c r="B285" s="80"/>
      <c r="C285" s="80"/>
      <c r="D285" s="80"/>
      <c r="E285" s="80"/>
      <c r="F285" s="80"/>
    </row>
    <row r="286" spans="2:6" s="77" customFormat="1" x14ac:dyDescent="0.25">
      <c r="B286" s="76"/>
      <c r="C286" s="92"/>
      <c r="D286" s="92"/>
      <c r="E286" s="92"/>
      <c r="F286" s="92"/>
    </row>
    <row r="287" spans="2:6" s="77" customFormat="1" x14ac:dyDescent="0.25">
      <c r="B287" s="83"/>
      <c r="C287" s="86"/>
      <c r="D287" s="76"/>
      <c r="E287" s="86"/>
      <c r="F287" s="86"/>
    </row>
    <row r="288" spans="2:6" s="77" customFormat="1" x14ac:dyDescent="0.25">
      <c r="B288" s="91"/>
      <c r="C288" s="91"/>
      <c r="D288" s="91"/>
      <c r="E288" s="91"/>
      <c r="F288" s="91"/>
    </row>
    <row r="289" spans="2:6" s="77" customFormat="1" x14ac:dyDescent="0.25">
      <c r="B289" s="93"/>
      <c r="C289" s="93"/>
      <c r="D289" s="93"/>
      <c r="E289" s="93"/>
      <c r="F289" s="93"/>
    </row>
    <row r="290" spans="2:6" s="77" customFormat="1" x14ac:dyDescent="0.25">
      <c r="B290" s="94"/>
      <c r="C290" s="94"/>
      <c r="D290" s="94"/>
      <c r="E290" s="94"/>
      <c r="F290" s="94"/>
    </row>
    <row r="291" spans="2:6" s="77" customFormat="1" x14ac:dyDescent="0.25"/>
    <row r="292" spans="2:6" s="77" customFormat="1" x14ac:dyDescent="0.25"/>
    <row r="293" spans="2:6" s="77" customFormat="1" x14ac:dyDescent="0.25">
      <c r="B293" s="80"/>
      <c r="C293" s="80"/>
      <c r="D293" s="80"/>
      <c r="E293" s="80"/>
      <c r="F293" s="80"/>
    </row>
    <row r="294" spans="2:6" s="77" customFormat="1" x14ac:dyDescent="0.25">
      <c r="B294" s="76"/>
      <c r="C294" s="95"/>
      <c r="D294" s="95"/>
      <c r="E294" s="95"/>
      <c r="F294" s="95"/>
    </row>
    <row r="295" spans="2:6" s="77" customFormat="1" x14ac:dyDescent="0.25">
      <c r="B295" s="81"/>
      <c r="C295" s="96"/>
      <c r="D295" s="95"/>
      <c r="E295" s="95"/>
      <c r="F295" s="95"/>
    </row>
    <row r="296" spans="2:6" s="77" customFormat="1" x14ac:dyDescent="0.25">
      <c r="B296" s="76"/>
      <c r="C296" s="76"/>
      <c r="D296" s="76"/>
      <c r="E296" s="76"/>
      <c r="F296" s="76"/>
    </row>
    <row r="297" spans="2:6" s="77" customFormat="1" ht="15.75" x14ac:dyDescent="0.25">
      <c r="B297" s="76"/>
      <c r="C297" s="97"/>
      <c r="D297" s="98"/>
      <c r="E297" s="98"/>
      <c r="F297" s="98"/>
    </row>
    <row r="298" spans="2:6" s="77" customFormat="1" ht="38.25" customHeight="1" x14ac:dyDescent="0.25">
      <c r="B298" s="76"/>
      <c r="C298" s="88"/>
      <c r="D298" s="89"/>
      <c r="E298" s="89"/>
      <c r="F298" s="89"/>
    </row>
    <row r="299" spans="2:6" s="77" customFormat="1" ht="26.25" customHeight="1" x14ac:dyDescent="0.25">
      <c r="B299" s="76"/>
      <c r="C299" s="95"/>
      <c r="D299" s="95"/>
      <c r="E299" s="95"/>
      <c r="F299" s="95"/>
    </row>
    <row r="300" spans="2:6" s="77" customFormat="1" x14ac:dyDescent="0.25">
      <c r="B300" s="76"/>
      <c r="C300" s="76"/>
      <c r="D300" s="76"/>
      <c r="E300" s="76"/>
      <c r="F300" s="76"/>
    </row>
    <row r="301" spans="2:6" s="77" customFormat="1" x14ac:dyDescent="0.25">
      <c r="B301" s="80"/>
      <c r="C301" s="80"/>
      <c r="D301" s="80"/>
      <c r="E301" s="80"/>
      <c r="F301" s="80"/>
    </row>
    <row r="302" spans="2:6" s="77" customFormat="1" x14ac:dyDescent="0.25">
      <c r="B302" s="79"/>
      <c r="C302" s="82"/>
      <c r="D302" s="82"/>
      <c r="E302" s="82"/>
      <c r="F302" s="82"/>
    </row>
    <row r="303" spans="2:6" s="77" customFormat="1" ht="30.75" customHeight="1" x14ac:dyDescent="0.25">
      <c r="B303" s="83"/>
      <c r="C303" s="88"/>
      <c r="D303" s="89"/>
      <c r="E303" s="89"/>
      <c r="F303" s="89"/>
    </row>
    <row r="304" spans="2:6" s="77" customFormat="1" x14ac:dyDescent="0.25">
      <c r="B304" s="84"/>
      <c r="C304" s="90"/>
      <c r="D304" s="90"/>
      <c r="E304" s="90"/>
      <c r="F304" s="90"/>
    </row>
    <row r="305" spans="2:6" s="77" customFormat="1" x14ac:dyDescent="0.25">
      <c r="B305" s="83"/>
      <c r="C305" s="88"/>
      <c r="D305" s="89"/>
      <c r="E305" s="89"/>
      <c r="F305" s="89"/>
    </row>
    <row r="306" spans="2:6" s="77" customFormat="1" x14ac:dyDescent="0.25">
      <c r="B306" s="84"/>
      <c r="C306" s="90"/>
      <c r="D306" s="90"/>
      <c r="E306" s="90"/>
      <c r="F306" s="90"/>
    </row>
    <row r="307" spans="2:6" s="77" customFormat="1" x14ac:dyDescent="0.25">
      <c r="B307" s="83"/>
      <c r="C307" s="88"/>
      <c r="D307" s="89"/>
      <c r="E307" s="89"/>
      <c r="F307" s="89"/>
    </row>
    <row r="308" spans="2:6" s="77" customFormat="1" x14ac:dyDescent="0.25">
      <c r="B308" s="84"/>
      <c r="C308" s="90"/>
      <c r="D308" s="90"/>
      <c r="E308" s="90"/>
      <c r="F308" s="90"/>
    </row>
    <row r="309" spans="2:6" s="77" customFormat="1" ht="24.75" customHeight="1" x14ac:dyDescent="0.25">
      <c r="B309" s="76"/>
      <c r="C309" s="88"/>
      <c r="D309" s="89"/>
      <c r="E309" s="89"/>
      <c r="F309" s="89"/>
    </row>
    <row r="310" spans="2:6" s="77" customFormat="1" x14ac:dyDescent="0.25">
      <c r="B310" s="76"/>
      <c r="C310" s="76"/>
      <c r="D310" s="85"/>
      <c r="E310" s="76"/>
      <c r="F310" s="85"/>
    </row>
    <row r="311" spans="2:6" s="77" customFormat="1" x14ac:dyDescent="0.25">
      <c r="B311" s="91"/>
      <c r="C311" s="91"/>
      <c r="D311" s="91"/>
      <c r="E311" s="91"/>
      <c r="F311" s="91"/>
    </row>
    <row r="312" spans="2:6" s="77" customFormat="1" x14ac:dyDescent="0.25">
      <c r="B312" s="80"/>
      <c r="C312" s="80"/>
      <c r="D312" s="80"/>
      <c r="E312" s="80"/>
      <c r="F312" s="80"/>
    </row>
    <row r="313" spans="2:6" s="77" customFormat="1" x14ac:dyDescent="0.25">
      <c r="B313" s="76"/>
      <c r="C313" s="92"/>
      <c r="D313" s="92"/>
      <c r="E313" s="92"/>
      <c r="F313" s="92"/>
    </row>
    <row r="314" spans="2:6" s="77" customFormat="1" x14ac:dyDescent="0.25">
      <c r="B314" s="83"/>
      <c r="C314" s="86"/>
      <c r="D314" s="76"/>
      <c r="E314" s="86"/>
      <c r="F314" s="86"/>
    </row>
    <row r="315" spans="2:6" s="77" customFormat="1" x14ac:dyDescent="0.25">
      <c r="B315" s="91"/>
      <c r="C315" s="91"/>
      <c r="D315" s="91"/>
      <c r="E315" s="91"/>
      <c r="F315" s="91"/>
    </row>
    <row r="316" spans="2:6" s="77" customFormat="1" x14ac:dyDescent="0.25">
      <c r="B316" s="93"/>
      <c r="C316" s="93"/>
      <c r="D316" s="93"/>
      <c r="E316" s="93"/>
      <c r="F316" s="93"/>
    </row>
    <row r="317" spans="2:6" s="77" customFormat="1" x14ac:dyDescent="0.25">
      <c r="B317" s="94"/>
      <c r="C317" s="94"/>
      <c r="D317" s="94"/>
      <c r="E317" s="94"/>
      <c r="F317" s="94"/>
    </row>
    <row r="318" spans="2:6" s="77" customFormat="1" x14ac:dyDescent="0.25"/>
    <row r="319" spans="2:6" s="77" customFormat="1" x14ac:dyDescent="0.25"/>
    <row r="320" spans="2:6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</sheetData>
  <sheetProtection formatCells="0" selectLockedCells="1"/>
  <mergeCells count="194">
    <mergeCell ref="B288:F288"/>
    <mergeCell ref="B289:F289"/>
    <mergeCell ref="B290:F290"/>
    <mergeCell ref="C280:F280"/>
    <mergeCell ref="C281:F281"/>
    <mergeCell ref="C282:F282"/>
    <mergeCell ref="B284:F284"/>
    <mergeCell ref="C286:F286"/>
    <mergeCell ref="C272:F272"/>
    <mergeCell ref="C276:F276"/>
    <mergeCell ref="C277:F277"/>
    <mergeCell ref="C278:F278"/>
    <mergeCell ref="C279:F279"/>
    <mergeCell ref="B263:F263"/>
    <mergeCell ref="C267:F267"/>
    <mergeCell ref="C268:F268"/>
    <mergeCell ref="C270:F270"/>
    <mergeCell ref="C271:F271"/>
    <mergeCell ref="C255:F255"/>
    <mergeCell ref="B257:F257"/>
    <mergeCell ref="C259:F259"/>
    <mergeCell ref="B261:F261"/>
    <mergeCell ref="B262:F262"/>
    <mergeCell ref="C250:F250"/>
    <mergeCell ref="C251:F251"/>
    <mergeCell ref="C252:F252"/>
    <mergeCell ref="C253:F253"/>
    <mergeCell ref="C254:F254"/>
    <mergeCell ref="C241:F241"/>
    <mergeCell ref="C243:F243"/>
    <mergeCell ref="C244:F244"/>
    <mergeCell ref="C245:F245"/>
    <mergeCell ref="C249:F249"/>
    <mergeCell ref="C232:F232"/>
    <mergeCell ref="B234:F234"/>
    <mergeCell ref="B235:F235"/>
    <mergeCell ref="B236:F236"/>
    <mergeCell ref="C240:F240"/>
    <mergeCell ref="C225:F225"/>
    <mergeCell ref="C226:F226"/>
    <mergeCell ref="C227:F227"/>
    <mergeCell ref="C228:F228"/>
    <mergeCell ref="B230:F230"/>
    <mergeCell ref="C217:F217"/>
    <mergeCell ref="C218:F218"/>
    <mergeCell ref="C222:F222"/>
    <mergeCell ref="C223:F223"/>
    <mergeCell ref="C224:F224"/>
    <mergeCell ref="B208:F208"/>
    <mergeCell ref="B209:F209"/>
    <mergeCell ref="C213:F213"/>
    <mergeCell ref="C214:F214"/>
    <mergeCell ref="C216:F216"/>
    <mergeCell ref="C200:F200"/>
    <mergeCell ref="C201:F201"/>
    <mergeCell ref="B203:F203"/>
    <mergeCell ref="C205:F205"/>
    <mergeCell ref="B207:F207"/>
    <mergeCell ref="C195:F195"/>
    <mergeCell ref="C196:F196"/>
    <mergeCell ref="C197:F197"/>
    <mergeCell ref="C198:F198"/>
    <mergeCell ref="C199:F199"/>
    <mergeCell ref="C186:F186"/>
    <mergeCell ref="C187:F187"/>
    <mergeCell ref="C189:F189"/>
    <mergeCell ref="C190:F190"/>
    <mergeCell ref="C191:F191"/>
    <mergeCell ref="B176:F176"/>
    <mergeCell ref="C178:F178"/>
    <mergeCell ref="B180:F180"/>
    <mergeCell ref="B181:F181"/>
    <mergeCell ref="B182:F182"/>
    <mergeCell ref="C170:F170"/>
    <mergeCell ref="C171:F171"/>
    <mergeCell ref="C172:F172"/>
    <mergeCell ref="C173:F173"/>
    <mergeCell ref="C174:F174"/>
    <mergeCell ref="C162:F162"/>
    <mergeCell ref="C163:F163"/>
    <mergeCell ref="C164:F164"/>
    <mergeCell ref="C168:F168"/>
    <mergeCell ref="C169:F169"/>
    <mergeCell ref="B151:F151"/>
    <mergeCell ref="B152:F152"/>
    <mergeCell ref="B156:C156"/>
    <mergeCell ref="C159:F159"/>
    <mergeCell ref="C160:F160"/>
    <mergeCell ref="C143:F143"/>
    <mergeCell ref="C144:F144"/>
    <mergeCell ref="B146:F146"/>
    <mergeCell ref="C148:F148"/>
    <mergeCell ref="B150:F150"/>
    <mergeCell ref="C138:F138"/>
    <mergeCell ref="C139:F139"/>
    <mergeCell ref="C140:F140"/>
    <mergeCell ref="C141:F141"/>
    <mergeCell ref="C142:F142"/>
    <mergeCell ref="C129:F129"/>
    <mergeCell ref="C130:F130"/>
    <mergeCell ref="C132:F132"/>
    <mergeCell ref="C133:F133"/>
    <mergeCell ref="C134:F134"/>
    <mergeCell ref="C118:F118"/>
    <mergeCell ref="B120:F120"/>
    <mergeCell ref="B121:F121"/>
    <mergeCell ref="B122:F122"/>
    <mergeCell ref="B126:C126"/>
    <mergeCell ref="C111:F111"/>
    <mergeCell ref="C112:F112"/>
    <mergeCell ref="C113:F113"/>
    <mergeCell ref="C114:F114"/>
    <mergeCell ref="B116:F116"/>
    <mergeCell ref="C103:F103"/>
    <mergeCell ref="C104:F104"/>
    <mergeCell ref="C108:F108"/>
    <mergeCell ref="C109:F109"/>
    <mergeCell ref="C110:F110"/>
    <mergeCell ref="B92:F92"/>
    <mergeCell ref="B96:C96"/>
    <mergeCell ref="C99:F99"/>
    <mergeCell ref="C100:F100"/>
    <mergeCell ref="C102:F102"/>
    <mergeCell ref="C84:F84"/>
    <mergeCell ref="B86:F86"/>
    <mergeCell ref="C88:F88"/>
    <mergeCell ref="B90:F90"/>
    <mergeCell ref="B91:F91"/>
    <mergeCell ref="C79:F79"/>
    <mergeCell ref="C80:F80"/>
    <mergeCell ref="C81:F81"/>
    <mergeCell ref="C82:F82"/>
    <mergeCell ref="C83:F83"/>
    <mergeCell ref="C70:F70"/>
    <mergeCell ref="C72:F72"/>
    <mergeCell ref="C73:F73"/>
    <mergeCell ref="C74:F74"/>
    <mergeCell ref="C78:F78"/>
    <mergeCell ref="B60:F60"/>
    <mergeCell ref="B61:F61"/>
    <mergeCell ref="B62:F62"/>
    <mergeCell ref="B66:C66"/>
    <mergeCell ref="C69:F69"/>
    <mergeCell ref="C52:F52"/>
    <mergeCell ref="C53:F53"/>
    <mergeCell ref="C54:F54"/>
    <mergeCell ref="B56:F56"/>
    <mergeCell ref="C58:F58"/>
    <mergeCell ref="C44:F44"/>
    <mergeCell ref="C48:F48"/>
    <mergeCell ref="C49:F49"/>
    <mergeCell ref="C50:F50"/>
    <mergeCell ref="C51:F51"/>
    <mergeCell ref="B36:C36"/>
    <mergeCell ref="C39:F39"/>
    <mergeCell ref="C40:F40"/>
    <mergeCell ref="C42:F42"/>
    <mergeCell ref="C43:F43"/>
    <mergeCell ref="C20:F20"/>
    <mergeCell ref="B33:F33"/>
    <mergeCell ref="B30:F30"/>
    <mergeCell ref="C28:F28"/>
    <mergeCell ref="B32:F32"/>
    <mergeCell ref="B6:C6"/>
    <mergeCell ref="B31:F31"/>
    <mergeCell ref="C24:F24"/>
    <mergeCell ref="C19:F19"/>
    <mergeCell ref="B26:F26"/>
    <mergeCell ref="C12:F12"/>
    <mergeCell ref="C10:F10"/>
    <mergeCell ref="C22:F22"/>
    <mergeCell ref="C18:F18"/>
    <mergeCell ref="C9:F9"/>
    <mergeCell ref="C21:F21"/>
    <mergeCell ref="C23:F23"/>
    <mergeCell ref="C14:F14"/>
    <mergeCell ref="C13:F13"/>
    <mergeCell ref="C307:F307"/>
    <mergeCell ref="C308:F308"/>
    <mergeCell ref="C309:F309"/>
    <mergeCell ref="B311:F311"/>
    <mergeCell ref="C313:F313"/>
    <mergeCell ref="B315:F315"/>
    <mergeCell ref="B316:F316"/>
    <mergeCell ref="B317:F317"/>
    <mergeCell ref="C294:F294"/>
    <mergeCell ref="C295:F295"/>
    <mergeCell ref="C297:F297"/>
    <mergeCell ref="C298:F298"/>
    <mergeCell ref="C299:F299"/>
    <mergeCell ref="C303:F303"/>
    <mergeCell ref="C304:F304"/>
    <mergeCell ref="C305:F305"/>
    <mergeCell ref="C306:F306"/>
  </mergeCells>
  <conditionalFormatting sqref="C19:F19 C21:F21 C23:F23">
    <cfRule type="cellIs" dxfId="11" priority="14" operator="equal">
      <formula>"PREENCHIMENTO AUTOMÁTICO"</formula>
    </cfRule>
  </conditionalFormatting>
  <conditionalFormatting sqref="C49:F49 C51:F51 C53:F53">
    <cfRule type="cellIs" dxfId="10" priority="11" operator="equal">
      <formula>"PREENCHIMENTO AUTOMÁTICO"</formula>
    </cfRule>
  </conditionalFormatting>
  <conditionalFormatting sqref="C79:F79 C81:F81 C83:F83">
    <cfRule type="cellIs" dxfId="9" priority="10" operator="equal">
      <formula>"PREENCHIMENTO AUTOMÁTICO"</formula>
    </cfRule>
  </conditionalFormatting>
  <conditionalFormatting sqref="C109:F109 C111:F111 C113:F113">
    <cfRule type="cellIs" dxfId="8" priority="9" operator="equal">
      <formula>"PREENCHIMENTO AUTOMÁTICO"</formula>
    </cfRule>
  </conditionalFormatting>
  <conditionalFormatting sqref="C139:F139 C141:F141 C143:F143">
    <cfRule type="cellIs" dxfId="7" priority="8" operator="equal">
      <formula>"PREENCHIMENTO AUTOMÁTICO"</formula>
    </cfRule>
  </conditionalFormatting>
  <conditionalFormatting sqref="C169:F169 C171:F171 C173:F173">
    <cfRule type="cellIs" dxfId="6" priority="7" operator="equal">
      <formula>"PREENCHIMENTO AUTOMÁTICO"</formula>
    </cfRule>
  </conditionalFormatting>
  <conditionalFormatting sqref="C196:F196 C198:F198 C200:F200">
    <cfRule type="cellIs" dxfId="5" priority="6" operator="equal">
      <formula>"PREENCHIMENTO AUTOMÁTICO"</formula>
    </cfRule>
  </conditionalFormatting>
  <conditionalFormatting sqref="C223:F223 C225:F225 C227:F227">
    <cfRule type="cellIs" dxfId="4" priority="5" operator="equal">
      <formula>"PREENCHIMENTO AUTOMÁTICO"</formula>
    </cfRule>
  </conditionalFormatting>
  <conditionalFormatting sqref="C250:F250 C252:F252 C254:F254">
    <cfRule type="cellIs" dxfId="3" priority="4" operator="equal">
      <formula>"PREENCHIMENTO AUTOMÁTICO"</formula>
    </cfRule>
  </conditionalFormatting>
  <conditionalFormatting sqref="C277:F277 C279:F279 C281:F281">
    <cfRule type="cellIs" dxfId="2" priority="3" operator="equal">
      <formula>"PREENCHIMENTO AUTOMÁTICO"</formula>
    </cfRule>
  </conditionalFormatting>
  <conditionalFormatting sqref="C169:F169 C171:F171 C173:F173">
    <cfRule type="cellIs" dxfId="1" priority="2" operator="equal">
      <formula>"PREENCHIMENTO AUTOMÁTICO"</formula>
    </cfRule>
  </conditionalFormatting>
  <conditionalFormatting sqref="C304:F304 C306:F306 C308:F308">
    <cfRule type="cellIs" dxfId="0" priority="1" operator="equal">
      <formula>"PREENCHIMENTO AUTOMÁTICO"</formula>
    </cfRule>
  </conditionalFormatting>
  <pageMargins left="0.23622047244094491" right="0.23622047244094491" top="0.74803149606299213" bottom="0.74803149606299213" header="0.31496062992125984" footer="0.31496062992125984"/>
  <pageSetup paperSize="9" scale="68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'[1]Matriz Objetivos x Projetos'!#REF!</xm:f>
          </x14:formula1>
          <xm:sqref>C19:F19 C21:F21 C23:F23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5:P43"/>
  <sheetViews>
    <sheetView showGridLines="0" tabSelected="1" zoomScale="80" zoomScaleNormal="80" zoomScaleSheetLayoutView="80" workbookViewId="0">
      <selection activeCell="A7" sqref="A7:G7"/>
    </sheetView>
  </sheetViews>
  <sheetFormatPr defaultColWidth="9.140625" defaultRowHeight="15" x14ac:dyDescent="0.25"/>
  <cols>
    <col min="1" max="1" width="4.85546875" style="2" customWidth="1"/>
    <col min="2" max="2" width="9.7109375" style="2" hidden="1" customWidth="1"/>
    <col min="3" max="3" width="27.5703125" style="2" customWidth="1"/>
    <col min="4" max="4" width="23.5703125" style="2" customWidth="1"/>
    <col min="5" max="5" width="14" style="2" customWidth="1"/>
    <col min="6" max="6" width="15" style="2" customWidth="1"/>
    <col min="7" max="7" width="18.28515625" style="2" customWidth="1"/>
    <col min="8" max="8" width="15.7109375" style="2" customWidth="1"/>
    <col min="9" max="9" width="14" style="2" customWidth="1"/>
    <col min="10" max="10" width="9.140625" style="4" customWidth="1"/>
    <col min="11" max="11" width="13" style="4" customWidth="1"/>
    <col min="12" max="12" width="20.140625" style="2" customWidth="1"/>
    <col min="13" max="13" width="20.5703125" style="2" customWidth="1"/>
    <col min="14" max="16384" width="9.140625" style="2"/>
  </cols>
  <sheetData>
    <row r="5" spans="1:13" ht="6.75" customHeight="1" x14ac:dyDescent="0.25"/>
    <row r="6" spans="1:13" ht="24" customHeight="1" x14ac:dyDescent="0.25">
      <c r="A6" s="136" t="s">
        <v>123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</row>
    <row r="7" spans="1:13" ht="24" customHeight="1" x14ac:dyDescent="0.25">
      <c r="A7" s="149" t="s">
        <v>68</v>
      </c>
      <c r="B7" s="150"/>
      <c r="C7" s="150"/>
      <c r="D7" s="150"/>
      <c r="E7" s="150"/>
      <c r="F7" s="150"/>
      <c r="G7" s="150"/>
      <c r="H7" s="24"/>
      <c r="I7" s="24"/>
      <c r="J7" s="24"/>
      <c r="K7" s="24"/>
      <c r="L7" s="24"/>
      <c r="M7" s="25"/>
    </row>
    <row r="8" spans="1:13" ht="14.25" customHeight="1" x14ac:dyDescent="0.25">
      <c r="A8" s="64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ht="47.25" customHeight="1" x14ac:dyDescent="0.25">
      <c r="A9" s="145" t="s">
        <v>4</v>
      </c>
      <c r="B9" s="31" t="s">
        <v>5</v>
      </c>
      <c r="C9" s="134" t="s">
        <v>24</v>
      </c>
      <c r="D9" s="135"/>
      <c r="E9" s="134" t="s">
        <v>7</v>
      </c>
      <c r="F9" s="135"/>
      <c r="G9" s="127" t="s">
        <v>64</v>
      </c>
      <c r="H9" s="127" t="s">
        <v>73</v>
      </c>
      <c r="I9" s="134" t="s">
        <v>25</v>
      </c>
      <c r="J9" s="135"/>
      <c r="K9" s="151" t="s">
        <v>57</v>
      </c>
      <c r="L9" s="152" t="s">
        <v>58</v>
      </c>
      <c r="M9" s="145" t="s">
        <v>10</v>
      </c>
    </row>
    <row r="10" spans="1:13" ht="15" customHeight="1" x14ac:dyDescent="0.25">
      <c r="A10" s="145"/>
      <c r="B10" s="31"/>
      <c r="C10" s="129" t="s">
        <v>5</v>
      </c>
      <c r="D10" s="129" t="s">
        <v>6</v>
      </c>
      <c r="E10" s="129" t="s">
        <v>8</v>
      </c>
      <c r="F10" s="129" t="s">
        <v>9</v>
      </c>
      <c r="G10" s="133"/>
      <c r="H10" s="133"/>
      <c r="I10" s="127" t="s">
        <v>70</v>
      </c>
      <c r="J10" s="127" t="s">
        <v>71</v>
      </c>
      <c r="K10" s="151"/>
      <c r="L10" s="153"/>
      <c r="M10" s="145"/>
    </row>
    <row r="11" spans="1:13" ht="45" customHeight="1" x14ac:dyDescent="0.25">
      <c r="A11" s="145"/>
      <c r="B11" s="32" t="s">
        <v>23</v>
      </c>
      <c r="C11" s="130"/>
      <c r="D11" s="130"/>
      <c r="E11" s="130"/>
      <c r="F11" s="130"/>
      <c r="G11" s="128"/>
      <c r="H11" s="128"/>
      <c r="I11" s="128"/>
      <c r="J11" s="128"/>
      <c r="K11" s="151"/>
      <c r="L11" s="154"/>
      <c r="M11" s="145"/>
    </row>
    <row r="12" spans="1:13" ht="94.5" x14ac:dyDescent="0.25">
      <c r="A12" s="26">
        <v>1</v>
      </c>
      <c r="B12" s="26"/>
      <c r="C12" s="70" t="s">
        <v>85</v>
      </c>
      <c r="D12" s="26" t="s">
        <v>86</v>
      </c>
      <c r="E12" s="33">
        <v>42370</v>
      </c>
      <c r="F12" s="33">
        <v>42735</v>
      </c>
      <c r="G12" s="34">
        <v>275377</v>
      </c>
      <c r="H12" s="34">
        <v>192764.76</v>
      </c>
      <c r="I12" s="35">
        <f>H12-G12</f>
        <v>-82612.239999999991</v>
      </c>
      <c r="J12" s="36">
        <f>IFERROR(H12/G12*100-100,0)</f>
        <v>-29.999687700861003</v>
      </c>
      <c r="K12" s="36">
        <f>IFERROR(H12/$H$34*100,0)</f>
        <v>37.143269107727441</v>
      </c>
      <c r="L12" s="34">
        <f>H12*90%</f>
        <v>173488.28400000001</v>
      </c>
      <c r="M12" s="26" t="s">
        <v>122</v>
      </c>
    </row>
    <row r="13" spans="1:13" ht="173.25" x14ac:dyDescent="0.25">
      <c r="A13" s="26">
        <v>2</v>
      </c>
      <c r="B13" s="26"/>
      <c r="C13" s="70" t="s">
        <v>113</v>
      </c>
      <c r="D13" s="26" t="s">
        <v>88</v>
      </c>
      <c r="E13" s="33">
        <v>42370</v>
      </c>
      <c r="F13" s="33">
        <v>42735</v>
      </c>
      <c r="G13" s="34">
        <v>0</v>
      </c>
      <c r="H13" s="34">
        <v>0</v>
      </c>
      <c r="I13" s="35">
        <f t="shared" ref="I13" si="0">H13-G13</f>
        <v>0</v>
      </c>
      <c r="J13" s="36">
        <f t="shared" ref="J13" si="1">IFERROR(H13/G13*100-100,0)</f>
        <v>0</v>
      </c>
      <c r="K13" s="36">
        <f>IFERROR(H13/$H$34*100,0)</f>
        <v>0</v>
      </c>
      <c r="L13" s="34">
        <f t="shared" ref="L13:L30" si="2">H13*90%</f>
        <v>0</v>
      </c>
      <c r="M13" s="26" t="s">
        <v>122</v>
      </c>
    </row>
    <row r="14" spans="1:13" ht="173.25" x14ac:dyDescent="0.25">
      <c r="A14" s="26">
        <v>3</v>
      </c>
      <c r="B14" s="26"/>
      <c r="C14" s="70" t="s">
        <v>87</v>
      </c>
      <c r="D14" s="26" t="s">
        <v>88</v>
      </c>
      <c r="E14" s="33">
        <v>42370</v>
      </c>
      <c r="F14" s="33">
        <v>42735</v>
      </c>
      <c r="G14" s="34">
        <v>65843</v>
      </c>
      <c r="H14" s="34">
        <v>66000</v>
      </c>
      <c r="I14" s="35">
        <f t="shared" ref="I14:I33" si="3">H14-G14</f>
        <v>157</v>
      </c>
      <c r="J14" s="36">
        <f t="shared" ref="J14:J34" si="4">IFERROR(H14/G14*100-100,0)</f>
        <v>0.23844600033413599</v>
      </c>
      <c r="K14" s="36">
        <f>IFERROR(H14/$H$34*100,0)</f>
        <v>12.717343985020971</v>
      </c>
      <c r="L14" s="34">
        <f t="shared" si="2"/>
        <v>59400</v>
      </c>
      <c r="M14" s="26" t="s">
        <v>122</v>
      </c>
    </row>
    <row r="15" spans="1:13" ht="78.75" x14ac:dyDescent="0.25">
      <c r="A15" s="26">
        <v>4</v>
      </c>
      <c r="B15" s="26"/>
      <c r="C15" s="70" t="s">
        <v>89</v>
      </c>
      <c r="D15" s="26" t="s">
        <v>90</v>
      </c>
      <c r="E15" s="33">
        <v>42370</v>
      </c>
      <c r="F15" s="33">
        <v>42735</v>
      </c>
      <c r="G15" s="34">
        <v>51979</v>
      </c>
      <c r="H15" s="34">
        <v>40000</v>
      </c>
      <c r="I15" s="35">
        <f t="shared" si="3"/>
        <v>-11979</v>
      </c>
      <c r="J15" s="36">
        <f t="shared" si="4"/>
        <v>-23.045845437580553</v>
      </c>
      <c r="K15" s="36">
        <f>IFERROR(H15/$H$34*100,0)</f>
        <v>7.707481203043014</v>
      </c>
      <c r="L15" s="34">
        <f t="shared" si="2"/>
        <v>36000</v>
      </c>
      <c r="M15" s="26" t="s">
        <v>122</v>
      </c>
    </row>
    <row r="16" spans="1:13" ht="78.75" x14ac:dyDescent="0.25">
      <c r="A16" s="26">
        <v>5</v>
      </c>
      <c r="B16" s="26"/>
      <c r="C16" s="70" t="s">
        <v>109</v>
      </c>
      <c r="D16" s="26" t="s">
        <v>110</v>
      </c>
      <c r="E16" s="33">
        <v>42370</v>
      </c>
      <c r="F16" s="33">
        <v>42735</v>
      </c>
      <c r="G16" s="34">
        <v>60000</v>
      </c>
      <c r="H16" s="34">
        <v>48000</v>
      </c>
      <c r="I16" s="35">
        <f t="shared" si="3"/>
        <v>-12000</v>
      </c>
      <c r="J16" s="36">
        <f t="shared" si="4"/>
        <v>-20</v>
      </c>
      <c r="K16" s="36"/>
      <c r="L16" s="34">
        <f t="shared" si="2"/>
        <v>43200</v>
      </c>
      <c r="M16" s="26" t="s">
        <v>122</v>
      </c>
    </row>
    <row r="17" spans="1:13" ht="94.5" x14ac:dyDescent="0.25">
      <c r="A17" s="26">
        <v>6</v>
      </c>
      <c r="B17" s="26"/>
      <c r="C17" s="70" t="s">
        <v>114</v>
      </c>
      <c r="D17" s="26" t="s">
        <v>116</v>
      </c>
      <c r="E17" s="33" t="s">
        <v>118</v>
      </c>
      <c r="F17" s="33">
        <v>42735</v>
      </c>
      <c r="G17" s="34">
        <v>36000</v>
      </c>
      <c r="H17" s="34">
        <v>36000</v>
      </c>
      <c r="I17" s="35">
        <f t="shared" si="3"/>
        <v>0</v>
      </c>
      <c r="J17" s="36">
        <f t="shared" si="4"/>
        <v>0</v>
      </c>
      <c r="K17" s="36"/>
      <c r="L17" s="34">
        <f t="shared" si="2"/>
        <v>32400</v>
      </c>
      <c r="M17" s="26" t="s">
        <v>122</v>
      </c>
    </row>
    <row r="18" spans="1:13" ht="78.75" x14ac:dyDescent="0.25">
      <c r="A18" s="26">
        <v>7</v>
      </c>
      <c r="B18" s="26"/>
      <c r="C18" s="70" t="s">
        <v>115</v>
      </c>
      <c r="D18" s="26" t="s">
        <v>117</v>
      </c>
      <c r="E18" s="33">
        <v>42370</v>
      </c>
      <c r="F18" s="33">
        <v>42735</v>
      </c>
      <c r="G18" s="34">
        <v>36000</v>
      </c>
      <c r="H18" s="34">
        <v>36000</v>
      </c>
      <c r="I18" s="35">
        <f t="shared" si="3"/>
        <v>0</v>
      </c>
      <c r="J18" s="36">
        <f t="shared" si="4"/>
        <v>0</v>
      </c>
      <c r="K18" s="36"/>
      <c r="L18" s="34">
        <f t="shared" si="2"/>
        <v>32400</v>
      </c>
      <c r="M18" s="26" t="s">
        <v>122</v>
      </c>
    </row>
    <row r="19" spans="1:13" ht="60" x14ac:dyDescent="0.25">
      <c r="A19" s="26">
        <v>8</v>
      </c>
      <c r="B19" s="26"/>
      <c r="C19" s="70" t="s">
        <v>91</v>
      </c>
      <c r="D19" s="70" t="s">
        <v>92</v>
      </c>
      <c r="E19" s="33">
        <v>42370</v>
      </c>
      <c r="F19" s="33">
        <v>42735</v>
      </c>
      <c r="G19" s="34">
        <v>3000</v>
      </c>
      <c r="H19" s="34"/>
      <c r="I19" s="35">
        <f t="shared" si="3"/>
        <v>-3000</v>
      </c>
      <c r="J19" s="36">
        <f t="shared" si="4"/>
        <v>-100</v>
      </c>
      <c r="K19" s="36">
        <f t="shared" ref="K19:K34" si="5">IFERROR(H19/$H$34*100,0)</f>
        <v>0</v>
      </c>
      <c r="L19" s="34">
        <f t="shared" si="2"/>
        <v>0</v>
      </c>
      <c r="M19" s="26" t="s">
        <v>122</v>
      </c>
    </row>
    <row r="20" spans="1:13" ht="45" x14ac:dyDescent="0.25">
      <c r="A20" s="26">
        <v>9</v>
      </c>
      <c r="B20" s="26"/>
      <c r="C20" s="70" t="s">
        <v>93</v>
      </c>
      <c r="D20" s="70" t="s">
        <v>94</v>
      </c>
      <c r="E20" s="33">
        <v>42370</v>
      </c>
      <c r="F20" s="33">
        <v>42735</v>
      </c>
      <c r="G20" s="34">
        <v>8000</v>
      </c>
      <c r="H20" s="34">
        <v>5400</v>
      </c>
      <c r="I20" s="35">
        <f t="shared" si="3"/>
        <v>-2600</v>
      </c>
      <c r="J20" s="36">
        <f t="shared" si="4"/>
        <v>-32.5</v>
      </c>
      <c r="K20" s="36">
        <f t="shared" si="5"/>
        <v>1.0405099624108067</v>
      </c>
      <c r="L20" s="34">
        <f t="shared" si="2"/>
        <v>4860</v>
      </c>
      <c r="M20" s="26" t="s">
        <v>122</v>
      </c>
    </row>
    <row r="21" spans="1:13" ht="60" x14ac:dyDescent="0.25">
      <c r="A21" s="26">
        <v>10</v>
      </c>
      <c r="B21" s="26"/>
      <c r="C21" s="70" t="s">
        <v>95</v>
      </c>
      <c r="D21" s="70" t="s">
        <v>96</v>
      </c>
      <c r="E21" s="33">
        <v>42370</v>
      </c>
      <c r="F21" s="33">
        <v>42735</v>
      </c>
      <c r="G21" s="34">
        <v>3000</v>
      </c>
      <c r="H21" s="34"/>
      <c r="I21" s="35">
        <f t="shared" si="3"/>
        <v>-3000</v>
      </c>
      <c r="J21" s="36">
        <f t="shared" si="4"/>
        <v>-100</v>
      </c>
      <c r="K21" s="36">
        <f t="shared" si="5"/>
        <v>0</v>
      </c>
      <c r="L21" s="34">
        <f t="shared" si="2"/>
        <v>0</v>
      </c>
      <c r="M21" s="26" t="s">
        <v>122</v>
      </c>
    </row>
    <row r="22" spans="1:13" ht="60" x14ac:dyDescent="0.25">
      <c r="A22" s="26">
        <v>11</v>
      </c>
      <c r="B22" s="26"/>
      <c r="C22" s="70" t="s">
        <v>97</v>
      </c>
      <c r="D22" s="70" t="s">
        <v>96</v>
      </c>
      <c r="E22" s="33">
        <v>42370</v>
      </c>
      <c r="F22" s="33">
        <v>42735</v>
      </c>
      <c r="G22" s="34">
        <v>3000</v>
      </c>
      <c r="H22" s="34"/>
      <c r="I22" s="35">
        <f t="shared" si="3"/>
        <v>-3000</v>
      </c>
      <c r="J22" s="36">
        <f t="shared" si="4"/>
        <v>-100</v>
      </c>
      <c r="K22" s="36">
        <f t="shared" si="5"/>
        <v>0</v>
      </c>
      <c r="L22" s="34">
        <f t="shared" si="2"/>
        <v>0</v>
      </c>
      <c r="M22" s="26" t="s">
        <v>122</v>
      </c>
    </row>
    <row r="23" spans="1:13" ht="45" x14ac:dyDescent="0.25">
      <c r="A23" s="26">
        <v>12</v>
      </c>
      <c r="B23" s="26"/>
      <c r="C23" s="70" t="s">
        <v>98</v>
      </c>
      <c r="D23" s="71" t="s">
        <v>99</v>
      </c>
      <c r="E23" s="33">
        <v>42370</v>
      </c>
      <c r="F23" s="33">
        <v>42735</v>
      </c>
      <c r="G23" s="34">
        <v>10000</v>
      </c>
      <c r="H23" s="34"/>
      <c r="I23" s="35">
        <f t="shared" si="3"/>
        <v>-10000</v>
      </c>
      <c r="J23" s="36">
        <f t="shared" si="4"/>
        <v>-100</v>
      </c>
      <c r="K23" s="36">
        <f t="shared" si="5"/>
        <v>0</v>
      </c>
      <c r="L23" s="34">
        <f t="shared" si="2"/>
        <v>0</v>
      </c>
      <c r="M23" s="26" t="s">
        <v>122</v>
      </c>
    </row>
    <row r="24" spans="1:13" ht="75" x14ac:dyDescent="0.25">
      <c r="A24" s="26">
        <v>13</v>
      </c>
      <c r="B24" s="26"/>
      <c r="C24" s="70" t="s">
        <v>100</v>
      </c>
      <c r="D24" s="70" t="s">
        <v>101</v>
      </c>
      <c r="E24" s="33">
        <v>42370</v>
      </c>
      <c r="F24" s="33">
        <v>42735</v>
      </c>
      <c r="G24" s="34">
        <v>3000</v>
      </c>
      <c r="H24" s="34">
        <v>6000</v>
      </c>
      <c r="I24" s="35">
        <f t="shared" si="3"/>
        <v>3000</v>
      </c>
      <c r="J24" s="36">
        <f t="shared" si="4"/>
        <v>100</v>
      </c>
      <c r="K24" s="36">
        <f t="shared" si="5"/>
        <v>1.1561221804564519</v>
      </c>
      <c r="L24" s="34">
        <f t="shared" si="2"/>
        <v>5400</v>
      </c>
      <c r="M24" s="26" t="s">
        <v>122</v>
      </c>
    </row>
    <row r="25" spans="1:13" ht="75" x14ac:dyDescent="0.25">
      <c r="A25" s="26">
        <v>14</v>
      </c>
      <c r="B25" s="26"/>
      <c r="C25" s="70" t="s">
        <v>102</v>
      </c>
      <c r="D25" s="70" t="s">
        <v>101</v>
      </c>
      <c r="E25" s="33">
        <v>42370</v>
      </c>
      <c r="F25" s="33">
        <v>42735</v>
      </c>
      <c r="G25" s="34">
        <v>3000</v>
      </c>
      <c r="H25" s="34">
        <v>5000</v>
      </c>
      <c r="I25" s="35">
        <f t="shared" si="3"/>
        <v>2000</v>
      </c>
      <c r="J25" s="36">
        <f t="shared" si="4"/>
        <v>66.666666666666686</v>
      </c>
      <c r="K25" s="36">
        <f t="shared" si="5"/>
        <v>0.96343515038037675</v>
      </c>
      <c r="L25" s="34">
        <f t="shared" si="2"/>
        <v>4500</v>
      </c>
      <c r="M25" s="26" t="s">
        <v>122</v>
      </c>
    </row>
    <row r="26" spans="1:13" ht="75" x14ac:dyDescent="0.25">
      <c r="A26" s="26">
        <v>15</v>
      </c>
      <c r="B26" s="26"/>
      <c r="C26" s="70" t="s">
        <v>103</v>
      </c>
      <c r="D26" s="70" t="s">
        <v>104</v>
      </c>
      <c r="E26" s="33">
        <v>42370</v>
      </c>
      <c r="F26" s="33">
        <v>42735</v>
      </c>
      <c r="G26" s="34">
        <v>14989.6</v>
      </c>
      <c r="H26" s="34">
        <v>15000</v>
      </c>
      <c r="I26" s="35">
        <f t="shared" si="3"/>
        <v>10.399999999999636</v>
      </c>
      <c r="J26" s="36">
        <f t="shared" si="4"/>
        <v>6.9381437796863565E-2</v>
      </c>
      <c r="K26" s="36">
        <f t="shared" si="5"/>
        <v>2.8903054511411299</v>
      </c>
      <c r="L26" s="34">
        <f t="shared" si="2"/>
        <v>13500</v>
      </c>
      <c r="M26" s="26" t="s">
        <v>122</v>
      </c>
    </row>
    <row r="27" spans="1:13" ht="31.5" x14ac:dyDescent="0.25">
      <c r="A27" s="26">
        <v>16</v>
      </c>
      <c r="B27" s="26"/>
      <c r="C27" s="70" t="s">
        <v>105</v>
      </c>
      <c r="D27" s="70" t="s">
        <v>106</v>
      </c>
      <c r="E27" s="33">
        <v>42370</v>
      </c>
      <c r="F27" s="33">
        <v>42735</v>
      </c>
      <c r="G27" s="34">
        <v>3000</v>
      </c>
      <c r="H27" s="34">
        <v>4574</v>
      </c>
      <c r="I27" s="35">
        <f t="shared" si="3"/>
        <v>1574</v>
      </c>
      <c r="J27" s="36">
        <f t="shared" si="4"/>
        <v>52.466666666666669</v>
      </c>
      <c r="K27" s="36">
        <f t="shared" si="5"/>
        <v>0.88135047556796853</v>
      </c>
      <c r="L27" s="34">
        <f t="shared" si="2"/>
        <v>4116.6000000000004</v>
      </c>
      <c r="M27" s="26" t="s">
        <v>122</v>
      </c>
    </row>
    <row r="28" spans="1:13" ht="75" x14ac:dyDescent="0.25">
      <c r="A28" s="26">
        <v>17</v>
      </c>
      <c r="B28" s="26"/>
      <c r="C28" s="70" t="s">
        <v>107</v>
      </c>
      <c r="D28" s="70" t="s">
        <v>108</v>
      </c>
      <c r="E28" s="33">
        <v>42370</v>
      </c>
      <c r="F28" s="33">
        <v>42735</v>
      </c>
      <c r="G28" s="34">
        <v>1200</v>
      </c>
      <c r="H28" s="34">
        <v>0</v>
      </c>
      <c r="I28" s="35">
        <f t="shared" si="3"/>
        <v>-1200</v>
      </c>
      <c r="J28" s="36">
        <f t="shared" si="4"/>
        <v>-100</v>
      </c>
      <c r="K28" s="36">
        <f t="shared" si="5"/>
        <v>0</v>
      </c>
      <c r="L28" s="34">
        <f t="shared" si="2"/>
        <v>0</v>
      </c>
      <c r="M28" s="26" t="s">
        <v>122</v>
      </c>
    </row>
    <row r="29" spans="1:13" ht="105" x14ac:dyDescent="0.25">
      <c r="A29" s="26">
        <v>18</v>
      </c>
      <c r="B29" s="26"/>
      <c r="C29" s="70" t="s">
        <v>119</v>
      </c>
      <c r="D29" s="70" t="s">
        <v>120</v>
      </c>
      <c r="E29" s="33"/>
      <c r="F29" s="33"/>
      <c r="G29" s="34"/>
      <c r="H29" s="34">
        <v>64003</v>
      </c>
      <c r="I29" s="35"/>
      <c r="J29" s="36"/>
      <c r="K29" s="36">
        <f t="shared" si="5"/>
        <v>12.332547985959049</v>
      </c>
      <c r="L29" s="34">
        <f t="shared" si="2"/>
        <v>57602.700000000004</v>
      </c>
      <c r="M29" s="26" t="s">
        <v>122</v>
      </c>
    </row>
    <row r="30" spans="1:13" ht="47.25" x14ac:dyDescent="0.25">
      <c r="A30" s="26">
        <v>19</v>
      </c>
      <c r="B30" s="26"/>
      <c r="C30" s="26" t="s">
        <v>111</v>
      </c>
      <c r="D30" s="26" t="s">
        <v>112</v>
      </c>
      <c r="E30" s="33">
        <v>42370</v>
      </c>
      <c r="F30" s="33">
        <v>42735</v>
      </c>
      <c r="G30" s="34">
        <f>7020.4+9256</f>
        <v>16276.4</v>
      </c>
      <c r="H30" s="34">
        <v>234.53</v>
      </c>
      <c r="I30" s="35">
        <f t="shared" si="3"/>
        <v>-16041.869999999999</v>
      </c>
      <c r="J30" s="36">
        <f t="shared" si="4"/>
        <v>-98.559079403307862</v>
      </c>
      <c r="K30" s="36">
        <f t="shared" si="5"/>
        <v>4.5190889163741949E-2</v>
      </c>
      <c r="L30" s="34">
        <f t="shared" si="2"/>
        <v>211.077</v>
      </c>
      <c r="M30" s="26" t="s">
        <v>122</v>
      </c>
    </row>
    <row r="31" spans="1:13" ht="15.75" x14ac:dyDescent="0.25">
      <c r="A31" s="26"/>
      <c r="B31" s="26"/>
      <c r="C31" s="26"/>
      <c r="D31" s="26"/>
      <c r="E31" s="33"/>
      <c r="F31" s="33"/>
      <c r="G31" s="34"/>
      <c r="H31" s="34"/>
      <c r="I31" s="35">
        <f t="shared" si="3"/>
        <v>0</v>
      </c>
      <c r="J31" s="36">
        <f t="shared" si="4"/>
        <v>0</v>
      </c>
      <c r="K31" s="36">
        <f t="shared" si="5"/>
        <v>0</v>
      </c>
      <c r="L31" s="34"/>
      <c r="M31" s="26"/>
    </row>
    <row r="32" spans="1:13" ht="15.75" x14ac:dyDescent="0.25">
      <c r="A32" s="26"/>
      <c r="B32" s="26"/>
      <c r="C32" s="26"/>
      <c r="D32" s="26"/>
      <c r="E32" s="33"/>
      <c r="F32" s="33"/>
      <c r="G32" s="34"/>
      <c r="H32" s="34"/>
      <c r="I32" s="35">
        <f t="shared" si="3"/>
        <v>0</v>
      </c>
      <c r="J32" s="36">
        <f t="shared" si="4"/>
        <v>0</v>
      </c>
      <c r="K32" s="36">
        <f t="shared" si="5"/>
        <v>0</v>
      </c>
      <c r="L32" s="34"/>
      <c r="M32" s="26"/>
    </row>
    <row r="33" spans="1:16" ht="15.75" x14ac:dyDescent="0.25">
      <c r="A33" s="26"/>
      <c r="B33" s="26"/>
      <c r="C33" s="26"/>
      <c r="D33" s="26"/>
      <c r="E33" s="33"/>
      <c r="F33" s="33"/>
      <c r="G33" s="34"/>
      <c r="H33" s="34"/>
      <c r="I33" s="35">
        <f t="shared" si="3"/>
        <v>0</v>
      </c>
      <c r="J33" s="36">
        <f t="shared" si="4"/>
        <v>0</v>
      </c>
      <c r="K33" s="36">
        <f t="shared" si="5"/>
        <v>0</v>
      </c>
      <c r="L33" s="34"/>
      <c r="M33" s="26"/>
    </row>
    <row r="34" spans="1:16" s="3" customFormat="1" ht="15.75" x14ac:dyDescent="0.25">
      <c r="A34" s="146" t="s">
        <v>3</v>
      </c>
      <c r="B34" s="147"/>
      <c r="C34" s="147"/>
      <c r="D34" s="147"/>
      <c r="E34" s="147"/>
      <c r="F34" s="148"/>
      <c r="G34" s="37">
        <f>SUM(G12:G33)</f>
        <v>593665</v>
      </c>
      <c r="H34" s="37">
        <f>SUM(H12:H33)</f>
        <v>518976.29000000004</v>
      </c>
      <c r="I34" s="37">
        <f>SUM(I12:I33)</f>
        <v>-138691.71</v>
      </c>
      <c r="J34" s="69">
        <f t="shared" si="4"/>
        <v>-12.580952220528403</v>
      </c>
      <c r="K34" s="38">
        <f t="shared" si="5"/>
        <v>100</v>
      </c>
      <c r="L34" s="37">
        <f>SUM(L12:L33)</f>
        <v>467078.66099999996</v>
      </c>
      <c r="M34" s="39"/>
    </row>
    <row r="35" spans="1:16" ht="15.75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1"/>
      <c r="K35" s="41"/>
      <c r="L35" s="40"/>
      <c r="M35" s="40"/>
    </row>
    <row r="36" spans="1:16" ht="15" customHeight="1" x14ac:dyDescent="0.25">
      <c r="A36" s="139" t="s">
        <v>65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1"/>
    </row>
    <row r="37" spans="1:16" ht="95.25" customHeight="1" x14ac:dyDescent="0.25">
      <c r="A37" s="142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4"/>
      <c r="N37" s="67"/>
      <c r="P37" s="68"/>
    </row>
    <row r="38" spans="1:16" ht="15" hidden="1" customHeight="1" x14ac:dyDescent="0.25">
      <c r="A38" s="131" t="s">
        <v>26</v>
      </c>
      <c r="B38" s="131"/>
      <c r="C38" s="131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6" ht="15" hidden="1" customHeight="1" x14ac:dyDescent="0.25">
      <c r="A39" s="43" t="s">
        <v>30</v>
      </c>
      <c r="B39" s="132" t="s">
        <v>34</v>
      </c>
      <c r="C39" s="132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6" ht="15" hidden="1" customHeight="1" x14ac:dyDescent="0.25">
      <c r="A40" s="43" t="s">
        <v>31</v>
      </c>
      <c r="B40" s="132" t="s">
        <v>27</v>
      </c>
      <c r="C40" s="132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6" ht="15" hidden="1" customHeight="1" x14ac:dyDescent="0.25">
      <c r="A41" s="43" t="s">
        <v>32</v>
      </c>
      <c r="B41" s="132" t="s">
        <v>28</v>
      </c>
      <c r="C41" s="132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6" ht="15" hidden="1" customHeight="1" x14ac:dyDescent="0.25">
      <c r="A42" s="43" t="s">
        <v>33</v>
      </c>
      <c r="B42" s="132" t="s">
        <v>29</v>
      </c>
      <c r="C42" s="132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6" ht="15" customHeight="1" x14ac:dyDescent="0.25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23"/>
      <c r="O43" s="23"/>
      <c r="P43" s="23"/>
    </row>
  </sheetData>
  <sheetProtection formatCells="0" formatRows="0" insertRows="0" deleteRows="0"/>
  <mergeCells count="26">
    <mergeCell ref="A6:M6"/>
    <mergeCell ref="A36:M36"/>
    <mergeCell ref="A37:M37"/>
    <mergeCell ref="E9:F9"/>
    <mergeCell ref="A9:A11"/>
    <mergeCell ref="A34:F34"/>
    <mergeCell ref="A7:G7"/>
    <mergeCell ref="I9:J9"/>
    <mergeCell ref="K9:K11"/>
    <mergeCell ref="M9:M11"/>
    <mergeCell ref="L9:L11"/>
    <mergeCell ref="C10:C11"/>
    <mergeCell ref="D10:D11"/>
    <mergeCell ref="G9:G11"/>
    <mergeCell ref="A43:M43"/>
    <mergeCell ref="J10:J11"/>
    <mergeCell ref="F10:F11"/>
    <mergeCell ref="I10:I11"/>
    <mergeCell ref="A38:C38"/>
    <mergeCell ref="B39:C39"/>
    <mergeCell ref="B40:C40"/>
    <mergeCell ref="B41:C41"/>
    <mergeCell ref="B42:C42"/>
    <mergeCell ref="E10:E11"/>
    <mergeCell ref="H9:H11"/>
    <mergeCell ref="C9:D9"/>
  </mergeCells>
  <pageMargins left="0.511811024" right="0.511811024" top="0.78740157499999996" bottom="0.78740157499999996" header="0.31496062000000002" footer="0.31496062000000002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6:P29"/>
  <sheetViews>
    <sheetView showGridLines="0" topLeftCell="A11" zoomScale="80" zoomScaleNormal="80" zoomScaleSheetLayoutView="80" workbookViewId="0">
      <selection activeCell="G19" sqref="G19"/>
    </sheetView>
  </sheetViews>
  <sheetFormatPr defaultColWidth="9.140625" defaultRowHeight="15" x14ac:dyDescent="0.25"/>
  <cols>
    <col min="1" max="1" width="1.140625" style="2" customWidth="1"/>
    <col min="2" max="4" width="9.140625" style="2"/>
    <col min="5" max="5" width="21.7109375" style="2" customWidth="1"/>
    <col min="6" max="6" width="22" style="2" customWidth="1"/>
    <col min="7" max="7" width="21.28515625" style="2" customWidth="1"/>
    <col min="8" max="8" width="18.42578125" style="2" customWidth="1"/>
    <col min="9" max="9" width="12.5703125" style="2" customWidth="1"/>
    <col min="10" max="10" width="9.7109375" style="2" customWidth="1"/>
    <col min="11" max="11" width="17.140625" style="2" customWidth="1"/>
    <col min="12" max="16384" width="9.140625" style="2"/>
  </cols>
  <sheetData>
    <row r="6" spans="2:16" ht="4.5" customHeight="1" x14ac:dyDescent="0.25"/>
    <row r="7" spans="2:16" ht="26.25" customHeight="1" x14ac:dyDescent="0.25">
      <c r="B7" s="28" t="s">
        <v>123</v>
      </c>
      <c r="C7" s="44"/>
      <c r="D7" s="44"/>
      <c r="E7" s="44"/>
      <c r="F7" s="44"/>
      <c r="G7" s="45"/>
      <c r="H7" s="45"/>
      <c r="I7" s="45"/>
      <c r="J7" s="45"/>
      <c r="K7" s="46"/>
    </row>
    <row r="8" spans="2:16" ht="27.75" customHeight="1" x14ac:dyDescent="0.25">
      <c r="B8" s="29" t="s">
        <v>72</v>
      </c>
      <c r="C8" s="47"/>
      <c r="D8" s="47"/>
      <c r="E8" s="47"/>
      <c r="F8" s="47"/>
      <c r="G8" s="47"/>
      <c r="H8" s="47"/>
      <c r="I8" s="47"/>
      <c r="J8" s="47"/>
      <c r="K8" s="48"/>
    </row>
    <row r="9" spans="2:16" ht="14.25" customHeight="1" x14ac:dyDescent="0.3"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30"/>
      <c r="M9" s="30"/>
      <c r="N9" s="30"/>
      <c r="O9" s="30"/>
      <c r="P9" s="30"/>
    </row>
    <row r="10" spans="2:16" ht="21.75" customHeight="1" x14ac:dyDescent="0.25">
      <c r="B10" s="49"/>
      <c r="C10" s="49"/>
      <c r="D10" s="49"/>
      <c r="E10" s="49"/>
      <c r="F10" s="49"/>
      <c r="G10" s="63"/>
      <c r="H10" s="163" t="s">
        <v>42</v>
      </c>
      <c r="I10" s="164"/>
      <c r="J10" s="49"/>
      <c r="K10" s="49"/>
    </row>
    <row r="11" spans="2:16" ht="56.25" customHeight="1" x14ac:dyDescent="0.25">
      <c r="B11" s="171" t="s">
        <v>12</v>
      </c>
      <c r="C11" s="172"/>
      <c r="D11" s="172"/>
      <c r="E11" s="173"/>
      <c r="F11" s="50" t="s">
        <v>64</v>
      </c>
      <c r="G11" s="50" t="s">
        <v>69</v>
      </c>
      <c r="H11" s="50" t="s">
        <v>74</v>
      </c>
      <c r="I11" s="50" t="s">
        <v>75</v>
      </c>
      <c r="J11" s="51" t="s">
        <v>76</v>
      </c>
      <c r="K11" s="50" t="s">
        <v>41</v>
      </c>
    </row>
    <row r="12" spans="2:16" ht="24.95" customHeight="1" x14ac:dyDescent="0.25">
      <c r="B12" s="165" t="s">
        <v>13</v>
      </c>
      <c r="C12" s="166"/>
      <c r="D12" s="166"/>
      <c r="E12" s="167"/>
      <c r="F12" s="52">
        <f>SUM(F13:F14)</f>
        <v>275377</v>
      </c>
      <c r="G12" s="52">
        <f>G13+G14</f>
        <v>194208.29000000004</v>
      </c>
      <c r="H12" s="53">
        <f t="shared" ref="H12:H27" si="0">G12-F12</f>
        <v>-81168.709999999963</v>
      </c>
      <c r="I12" s="53">
        <f t="shared" ref="I12:I28" si="1">IFERROR(G12/F12*100-100,0)</f>
        <v>-29.475486333281268</v>
      </c>
      <c r="J12" s="54">
        <f>IFERROR(G12/$G$28*100,0)</f>
        <v>37.421469811739513</v>
      </c>
      <c r="K12" s="52">
        <f>SUM(K13:K14)</f>
        <v>0</v>
      </c>
    </row>
    <row r="13" spans="2:16" ht="24.95" customHeight="1" x14ac:dyDescent="0.25">
      <c r="B13" s="157" t="s">
        <v>14</v>
      </c>
      <c r="C13" s="158"/>
      <c r="D13" s="158"/>
      <c r="E13" s="159"/>
      <c r="F13" s="73">
        <v>275377</v>
      </c>
      <c r="G13" s="73">
        <f>373743.53-179535.24</f>
        <v>194208.29000000004</v>
      </c>
      <c r="H13" s="56">
        <f t="shared" si="0"/>
        <v>-81168.709999999963</v>
      </c>
      <c r="I13" s="56">
        <f t="shared" si="1"/>
        <v>-29.475486333281268</v>
      </c>
      <c r="J13" s="57">
        <f t="shared" ref="J13:J28" si="2">IFERROR(G13/$G$28*100,0)</f>
        <v>37.421469811739513</v>
      </c>
      <c r="K13" s="55"/>
    </row>
    <row r="14" spans="2:16" ht="24.95" customHeight="1" x14ac:dyDescent="0.25">
      <c r="B14" s="157" t="s">
        <v>15</v>
      </c>
      <c r="C14" s="158"/>
      <c r="D14" s="158"/>
      <c r="E14" s="159"/>
      <c r="F14" s="73"/>
      <c r="G14" s="73">
        <v>0</v>
      </c>
      <c r="H14" s="56">
        <f t="shared" si="0"/>
        <v>0</v>
      </c>
      <c r="I14" s="56">
        <f t="shared" si="1"/>
        <v>0</v>
      </c>
      <c r="J14" s="57">
        <f t="shared" si="2"/>
        <v>0</v>
      </c>
      <c r="K14" s="55"/>
    </row>
    <row r="15" spans="2:16" ht="24.95" customHeight="1" x14ac:dyDescent="0.25">
      <c r="B15" s="168" t="s">
        <v>16</v>
      </c>
      <c r="C15" s="169"/>
      <c r="D15" s="169"/>
      <c r="E15" s="170"/>
      <c r="F15" s="73">
        <v>9256</v>
      </c>
      <c r="G15" s="73"/>
      <c r="H15" s="56">
        <f t="shared" si="0"/>
        <v>-9256</v>
      </c>
      <c r="I15" s="56">
        <f t="shared" si="1"/>
        <v>-100</v>
      </c>
      <c r="J15" s="57">
        <f t="shared" si="2"/>
        <v>0</v>
      </c>
      <c r="K15" s="55"/>
    </row>
    <row r="16" spans="2:16" ht="24.95" customHeight="1" x14ac:dyDescent="0.25">
      <c r="B16" s="168" t="s">
        <v>35</v>
      </c>
      <c r="C16" s="169"/>
      <c r="D16" s="169"/>
      <c r="E16" s="170"/>
      <c r="F16" s="74">
        <f>SUM(F17:F21)</f>
        <v>309032</v>
      </c>
      <c r="G16" s="74">
        <f>SUM(G17:G21)</f>
        <v>290002</v>
      </c>
      <c r="H16" s="56">
        <f t="shared" si="0"/>
        <v>-19030</v>
      </c>
      <c r="I16" s="56">
        <f t="shared" si="1"/>
        <v>-6.1579383364829425</v>
      </c>
      <c r="J16" s="57">
        <f t="shared" si="2"/>
        <v>55.879700543906132</v>
      </c>
      <c r="K16" s="58">
        <f>SUM(K17:K21)</f>
        <v>0</v>
      </c>
    </row>
    <row r="17" spans="2:11" ht="24.95" customHeight="1" x14ac:dyDescent="0.25">
      <c r="B17" s="157" t="s">
        <v>17</v>
      </c>
      <c r="C17" s="158"/>
      <c r="D17" s="158"/>
      <c r="E17" s="159"/>
      <c r="F17" s="73">
        <v>65843</v>
      </c>
      <c r="G17" s="73">
        <v>66000</v>
      </c>
      <c r="H17" s="56">
        <f t="shared" si="0"/>
        <v>157</v>
      </c>
      <c r="I17" s="56">
        <f t="shared" si="1"/>
        <v>0.23844600033413599</v>
      </c>
      <c r="J17" s="57">
        <f t="shared" si="2"/>
        <v>12.717361383362199</v>
      </c>
      <c r="K17" s="55"/>
    </row>
    <row r="18" spans="2:11" ht="24.95" customHeight="1" x14ac:dyDescent="0.25">
      <c r="B18" s="157" t="s">
        <v>18</v>
      </c>
      <c r="C18" s="158"/>
      <c r="D18" s="158"/>
      <c r="E18" s="159"/>
      <c r="F18" s="73">
        <v>51979</v>
      </c>
      <c r="G18" s="73">
        <v>40000</v>
      </c>
      <c r="H18" s="56">
        <f t="shared" si="0"/>
        <v>-11979</v>
      </c>
      <c r="I18" s="56">
        <f t="shared" si="1"/>
        <v>-23.045845437580553</v>
      </c>
      <c r="J18" s="57">
        <f t="shared" si="2"/>
        <v>7.7074917474922424</v>
      </c>
      <c r="K18" s="55"/>
    </row>
    <row r="19" spans="2:11" ht="24.95" customHeight="1" x14ac:dyDescent="0.25">
      <c r="B19" s="157" t="s">
        <v>36</v>
      </c>
      <c r="C19" s="158"/>
      <c r="D19" s="158"/>
      <c r="E19" s="159"/>
      <c r="F19" s="73">
        <v>117021</v>
      </c>
      <c r="G19" s="73">
        <v>72000</v>
      </c>
      <c r="H19" s="56">
        <f t="shared" si="0"/>
        <v>-45021</v>
      </c>
      <c r="I19" s="56">
        <f t="shared" si="1"/>
        <v>-38.472581844284356</v>
      </c>
      <c r="J19" s="57">
        <f t="shared" si="2"/>
        <v>13.873485145486036</v>
      </c>
      <c r="K19" s="55"/>
    </row>
    <row r="20" spans="2:11" ht="24.95" customHeight="1" x14ac:dyDescent="0.25">
      <c r="B20" s="157" t="s">
        <v>19</v>
      </c>
      <c r="C20" s="158"/>
      <c r="D20" s="158"/>
      <c r="E20" s="159"/>
      <c r="F20" s="73">
        <v>60000</v>
      </c>
      <c r="G20" s="73">
        <v>48000</v>
      </c>
      <c r="H20" s="56">
        <f t="shared" si="0"/>
        <v>-12000</v>
      </c>
      <c r="I20" s="56">
        <f t="shared" si="1"/>
        <v>-20</v>
      </c>
      <c r="J20" s="57">
        <f t="shared" si="2"/>
        <v>9.2489900969906902</v>
      </c>
      <c r="K20" s="55"/>
    </row>
    <row r="21" spans="2:11" ht="24.95" customHeight="1" x14ac:dyDescent="0.25">
      <c r="B21" s="157" t="s">
        <v>20</v>
      </c>
      <c r="C21" s="158"/>
      <c r="D21" s="158"/>
      <c r="E21" s="159"/>
      <c r="F21" s="73">
        <f>14190-1</f>
        <v>14189</v>
      </c>
      <c r="G21" s="73">
        <f>64003-1</f>
        <v>64002</v>
      </c>
      <c r="H21" s="56">
        <f t="shared" si="0"/>
        <v>49813</v>
      </c>
      <c r="I21" s="56">
        <f t="shared" si="1"/>
        <v>351.06772852209457</v>
      </c>
      <c r="J21" s="57">
        <f t="shared" si="2"/>
        <v>12.332372170574962</v>
      </c>
      <c r="K21" s="55"/>
    </row>
    <row r="22" spans="2:11" ht="24.95" customHeight="1" x14ac:dyDescent="0.25">
      <c r="B22" s="168" t="s">
        <v>21</v>
      </c>
      <c r="C22" s="169"/>
      <c r="D22" s="169"/>
      <c r="E22" s="170"/>
      <c r="F22" s="73"/>
      <c r="G22" s="73">
        <v>9765.2900000000009</v>
      </c>
      <c r="H22" s="56">
        <f t="shared" si="0"/>
        <v>9765.2900000000009</v>
      </c>
      <c r="I22" s="56">
        <f t="shared" si="1"/>
        <v>0</v>
      </c>
      <c r="J22" s="57">
        <f t="shared" si="2"/>
        <v>1.8816473021717133</v>
      </c>
      <c r="K22" s="55"/>
    </row>
    <row r="23" spans="2:11" ht="24.95" customHeight="1" x14ac:dyDescent="0.25">
      <c r="B23" s="160" t="s">
        <v>37</v>
      </c>
      <c r="C23" s="161"/>
      <c r="D23" s="161"/>
      <c r="E23" s="162"/>
      <c r="F23" s="75">
        <f>F12+F15+F16+F22</f>
        <v>593665</v>
      </c>
      <c r="G23" s="75">
        <f>G12+G15+G16+G22</f>
        <v>493975.58</v>
      </c>
      <c r="H23" s="60">
        <f>G23-F23</f>
        <v>-99689.419999999984</v>
      </c>
      <c r="I23" s="60">
        <f t="shared" si="1"/>
        <v>-16.792200988773132</v>
      </c>
      <c r="J23" s="61">
        <f t="shared" si="2"/>
        <v>95.182817657817353</v>
      </c>
      <c r="K23" s="59">
        <f>K12+K15+K16+K22</f>
        <v>0</v>
      </c>
    </row>
    <row r="24" spans="2:11" s="5" customFormat="1" ht="24.95" customHeight="1" x14ac:dyDescent="0.25">
      <c r="B24" s="157" t="s">
        <v>22</v>
      </c>
      <c r="C24" s="158"/>
      <c r="D24" s="158"/>
      <c r="E24" s="159"/>
      <c r="F24" s="73"/>
      <c r="G24" s="73">
        <v>25000</v>
      </c>
      <c r="H24" s="56">
        <f t="shared" si="0"/>
        <v>25000</v>
      </c>
      <c r="I24" s="56">
        <f t="shared" si="1"/>
        <v>0</v>
      </c>
      <c r="J24" s="57">
        <f t="shared" si="2"/>
        <v>4.817182342182651</v>
      </c>
      <c r="K24" s="55"/>
    </row>
    <row r="25" spans="2:11" ht="24.95" customHeight="1" x14ac:dyDescent="0.25">
      <c r="B25" s="160" t="s">
        <v>38</v>
      </c>
      <c r="C25" s="161"/>
      <c r="D25" s="161"/>
      <c r="E25" s="162"/>
      <c r="F25" s="75">
        <f>F23+F24</f>
        <v>593665</v>
      </c>
      <c r="G25" s="75">
        <f>G23+G24-G26-G27</f>
        <v>518975.58</v>
      </c>
      <c r="H25" s="60">
        <f t="shared" si="0"/>
        <v>-74689.419999999984</v>
      </c>
      <c r="I25" s="60">
        <f t="shared" si="1"/>
        <v>-12.581071816596904</v>
      </c>
      <c r="J25" s="61">
        <f t="shared" si="2"/>
        <v>100</v>
      </c>
      <c r="K25" s="59">
        <f>K23+K24</f>
        <v>0</v>
      </c>
    </row>
    <row r="26" spans="2:11" s="5" customFormat="1" ht="24.95" customHeight="1" x14ac:dyDescent="0.25">
      <c r="B26" s="157" t="s">
        <v>39</v>
      </c>
      <c r="C26" s="158"/>
      <c r="D26" s="158"/>
      <c r="E26" s="159"/>
      <c r="F26" s="55"/>
      <c r="G26" s="55"/>
      <c r="H26" s="56">
        <f t="shared" si="0"/>
        <v>0</v>
      </c>
      <c r="I26" s="56">
        <f t="shared" si="1"/>
        <v>0</v>
      </c>
      <c r="J26" s="57">
        <f t="shared" si="2"/>
        <v>0</v>
      </c>
      <c r="K26" s="55"/>
    </row>
    <row r="27" spans="2:11" s="5" customFormat="1" ht="24.95" customHeight="1" x14ac:dyDescent="0.25">
      <c r="B27" s="157" t="s">
        <v>40</v>
      </c>
      <c r="C27" s="158"/>
      <c r="D27" s="158"/>
      <c r="E27" s="159"/>
      <c r="F27" s="55"/>
      <c r="G27" s="55"/>
      <c r="H27" s="56">
        <f t="shared" si="0"/>
        <v>0</v>
      </c>
      <c r="I27" s="56">
        <f t="shared" si="1"/>
        <v>0</v>
      </c>
      <c r="J27" s="57">
        <f t="shared" si="2"/>
        <v>0</v>
      </c>
      <c r="K27" s="55"/>
    </row>
    <row r="28" spans="2:11" ht="24.95" customHeight="1" x14ac:dyDescent="0.25">
      <c r="B28" s="160" t="s">
        <v>60</v>
      </c>
      <c r="C28" s="161"/>
      <c r="D28" s="161"/>
      <c r="E28" s="162"/>
      <c r="F28" s="87">
        <f>F25+F27+F26</f>
        <v>593665</v>
      </c>
      <c r="G28" s="87">
        <f>G25+G27+G26</f>
        <v>518975.58</v>
      </c>
      <c r="H28" s="59">
        <f>H25+H27+H26</f>
        <v>-74689.419999999984</v>
      </c>
      <c r="I28" s="60">
        <f t="shared" si="1"/>
        <v>-12.581071816596904</v>
      </c>
      <c r="J28" s="62">
        <f t="shared" si="2"/>
        <v>100</v>
      </c>
      <c r="K28" s="59">
        <f>K25+K27+K26</f>
        <v>0</v>
      </c>
    </row>
    <row r="29" spans="2:11" ht="31.5" customHeight="1" x14ac:dyDescent="0.25">
      <c r="B29" s="40"/>
      <c r="C29" s="40"/>
      <c r="D29" s="40"/>
      <c r="E29" s="40"/>
      <c r="F29" s="40"/>
      <c r="G29" s="40"/>
      <c r="H29" s="40"/>
      <c r="I29" s="40"/>
      <c r="J29" s="155" t="s">
        <v>11</v>
      </c>
      <c r="K29" s="155"/>
    </row>
  </sheetData>
  <sheetProtection formatCells="0" selectLockedCells="1"/>
  <mergeCells count="21">
    <mergeCell ref="B23:E23"/>
    <mergeCell ref="B11:E11"/>
    <mergeCell ref="B16:E16"/>
    <mergeCell ref="B18:E18"/>
    <mergeCell ref="B19:E19"/>
    <mergeCell ref="J29:K29"/>
    <mergeCell ref="B9:K9"/>
    <mergeCell ref="B21:E21"/>
    <mergeCell ref="B28:E28"/>
    <mergeCell ref="B26:E26"/>
    <mergeCell ref="H10:I10"/>
    <mergeCell ref="B17:E17"/>
    <mergeCell ref="B27:E27"/>
    <mergeCell ref="B24:E24"/>
    <mergeCell ref="B25:E25"/>
    <mergeCell ref="B20:E20"/>
    <mergeCell ref="B12:E12"/>
    <mergeCell ref="B13:E13"/>
    <mergeCell ref="B14:E14"/>
    <mergeCell ref="B22:E22"/>
    <mergeCell ref="B15:E15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2016</vt:lpstr>
      <vt:lpstr>Anexo_1.4_Dados</vt:lpstr>
      <vt:lpstr>Anexo 1.5_Quadro Descritivo</vt:lpstr>
      <vt:lpstr>Anexo 1.6_Elemento de Despesas</vt:lpstr>
      <vt:lpstr>Anexo_1.4_Dados!Area_de_impressao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Secretária Geral</cp:lastModifiedBy>
  <cp:lastPrinted>2015-10-09T14:11:29Z</cp:lastPrinted>
  <dcterms:created xsi:type="dcterms:W3CDTF">2013-07-30T15:20:59Z</dcterms:created>
  <dcterms:modified xsi:type="dcterms:W3CDTF">2017-03-15T14:49:32Z</dcterms:modified>
</cp:coreProperties>
</file>