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10815" tabRatio="884" activeTab="1"/>
  </bookViews>
  <sheets>
    <sheet name="2016" sheetId="20" r:id="rId1"/>
    <sheet name="Anexo_1.4_Dados" sheetId="1" r:id="rId2"/>
    <sheet name="Anexo 1.5_Quadro Descritivo" sheetId="5" r:id="rId3"/>
    <sheet name="Anexo 1.6_Elemento de Despesa" sheetId="21" r:id="rId4"/>
  </sheets>
  <externalReferences>
    <externalReference r:id="rId5"/>
  </externalReferences>
  <definedNames>
    <definedName name="A">#REF!</definedName>
    <definedName name="_xlnm.Print_Area" localSheetId="1">Anexo_1.4_Dados!$B$1:$F$32</definedName>
    <definedName name="_xlnm.Database">#REF!</definedName>
    <definedName name="banco_de_dados_sym">#REF!</definedName>
    <definedName name="_xlnm.Criteria">#REF!</definedName>
    <definedName name="dados">#REF!</definedName>
    <definedName name="huala">#REF!</definedName>
    <definedName name="kk">#REF!</definedName>
  </definedNames>
  <calcPr calcId="145621"/>
</workbook>
</file>

<file path=xl/calcChain.xml><?xml version="1.0" encoding="utf-8"?>
<calcChain xmlns="http://schemas.openxmlformats.org/spreadsheetml/2006/main">
  <c r="C18" i="1" l="1"/>
  <c r="C20" i="1"/>
  <c r="C16" i="1"/>
  <c r="E12" i="21"/>
  <c r="I23" i="21"/>
  <c r="H23" i="21"/>
  <c r="G23" i="21"/>
  <c r="I22" i="21"/>
  <c r="H22" i="21"/>
  <c r="G22" i="21"/>
  <c r="I20" i="21"/>
  <c r="H20" i="21"/>
  <c r="G20" i="21"/>
  <c r="I18" i="21"/>
  <c r="H18" i="21"/>
  <c r="G18" i="21"/>
  <c r="I17" i="21"/>
  <c r="H17" i="21"/>
  <c r="G17" i="21"/>
  <c r="I16" i="21"/>
  <c r="H16" i="21"/>
  <c r="G16" i="21"/>
  <c r="I15" i="21"/>
  <c r="H15" i="21"/>
  <c r="G15" i="21"/>
  <c r="I14" i="21"/>
  <c r="H14" i="21"/>
  <c r="G14" i="21"/>
  <c r="I13" i="21"/>
  <c r="H13" i="21"/>
  <c r="G13" i="21"/>
  <c r="J12" i="21"/>
  <c r="F12" i="21"/>
  <c r="I12" i="21" s="1"/>
  <c r="I11" i="21"/>
  <c r="H11" i="21"/>
  <c r="G11" i="21"/>
  <c r="I10" i="21"/>
  <c r="H10" i="21"/>
  <c r="G10" i="21"/>
  <c r="I9" i="21"/>
  <c r="G9" i="21"/>
  <c r="H9" i="21"/>
  <c r="J8" i="21"/>
  <c r="F8" i="21"/>
  <c r="I8" i="21" s="1"/>
  <c r="E8" i="21"/>
  <c r="E19" i="21" s="1"/>
  <c r="E21" i="21" s="1"/>
  <c r="E24" i="21" s="1"/>
  <c r="J19" i="21" l="1"/>
  <c r="J21" i="21" s="1"/>
  <c r="J24" i="21" s="1"/>
  <c r="H8" i="21"/>
  <c r="H12" i="21"/>
  <c r="F19" i="21"/>
  <c r="G8" i="21"/>
  <c r="G12" i="21"/>
  <c r="F21" i="21" l="1"/>
  <c r="I19" i="21"/>
  <c r="G19" i="21"/>
  <c r="H19" i="21"/>
  <c r="F24" i="21" l="1"/>
  <c r="H21" i="21"/>
  <c r="I21" i="21"/>
  <c r="G21" i="21"/>
  <c r="G24" i="21" s="1"/>
  <c r="H24" i="21" l="1"/>
  <c r="I24" i="21"/>
  <c r="K13" i="5" l="1"/>
  <c r="K14" i="5"/>
  <c r="K15" i="5"/>
  <c r="K16" i="5"/>
  <c r="K17" i="5"/>
  <c r="K12" i="5"/>
  <c r="J13" i="5"/>
  <c r="J14" i="5"/>
  <c r="J15" i="5"/>
  <c r="J16" i="5"/>
  <c r="J17" i="5"/>
  <c r="J12" i="5"/>
  <c r="I18" i="5" l="1"/>
  <c r="H18" i="5"/>
  <c r="L18" i="5" l="1"/>
  <c r="L13" i="5"/>
  <c r="L15" i="5"/>
  <c r="L17" i="5"/>
  <c r="L14" i="5"/>
  <c r="L16" i="5"/>
  <c r="L12" i="5"/>
  <c r="K18" i="5"/>
  <c r="M18" i="5" l="1"/>
  <c r="J18" i="5" l="1"/>
</calcChain>
</file>

<file path=xl/sharedStrings.xml><?xml version="1.0" encoding="utf-8"?>
<sst xmlns="http://schemas.openxmlformats.org/spreadsheetml/2006/main" count="95" uniqueCount="89">
  <si>
    <t>Início:</t>
  </si>
  <si>
    <t>Término:</t>
  </si>
  <si>
    <t>3.1.1 Custeados com Recursos do Fundo de Apoio</t>
  </si>
  <si>
    <t>Total</t>
  </si>
  <si>
    <t>Nº</t>
  </si>
  <si>
    <t>Ações</t>
  </si>
  <si>
    <t>Metas</t>
  </si>
  <si>
    <t>Período de Execução</t>
  </si>
  <si>
    <t>Início</t>
  </si>
  <si>
    <t>Término</t>
  </si>
  <si>
    <t>Responsável pela Execução</t>
  </si>
  <si>
    <t>Itens de Custo</t>
  </si>
  <si>
    <t>Pessoal</t>
  </si>
  <si>
    <t>salários e encargos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</si>
  <si>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</si>
  <si>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</si>
  <si>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</si>
  <si>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</si>
  <si>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</si>
  <si>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</si>
  <si>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</si>
  <si>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</si>
  <si>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Situação da Ação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</si>
  <si>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</si>
  <si>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</si>
  <si>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</si>
  <si>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</si>
  <si>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</si>
  <si>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</si>
  <si>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</si>
  <si>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</si>
  <si>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</si>
  <si>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</si>
  <si>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</si>
  <si>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</si>
  <si>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</si>
  <si>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</si>
  <si>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</si>
  <si>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</si>
  <si>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</si>
  <si>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A custear com Recursos do Fundo de Apoio</t>
  </si>
  <si>
    <t xml:space="preserve">Variação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</si>
  <si>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</si>
  <si>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</si>
  <si>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</si>
  <si>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</si>
  <si>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</si>
  <si>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</si>
  <si>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Assegurar a sustentabilidade financeira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</si>
  <si>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</si>
  <si>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</si>
  <si>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</si>
  <si>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</si>
  <si>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</si>
  <si>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</si>
  <si>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</si>
  <si>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% Partic.
(G)</t>
  </si>
  <si>
    <t xml:space="preserve">A custear com Recursos do Fundo de Apoio (R$) 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</si>
  <si>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</si>
  <si>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</si>
  <si>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</si>
  <si>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</si>
  <si>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</si>
  <si>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Reprogramação 2015
(A)</t>
  </si>
  <si>
    <t xml:space="preserve">COMENTÁRIOS </t>
  </si>
  <si>
    <t>4. COMENTÁRIOS</t>
  </si>
  <si>
    <t>Anexo 1.5 - Quadro Descritivo de Ações e Metas do Plano de Ação - Programação 2016</t>
  </si>
  <si>
    <t>Programação 2016 (B)</t>
  </si>
  <si>
    <t>Valores   (D=B-A)</t>
  </si>
  <si>
    <t>%
(E=B/A)</t>
  </si>
  <si>
    <t>Anexo 1.6- Plano de Ação - Programação 2016 por Elemento de Despesas</t>
  </si>
  <si>
    <t>Programação 2016  (B)</t>
  </si>
  <si>
    <t>Valor
(C=B-A)</t>
  </si>
  <si>
    <t>%
(D=B/A)</t>
  </si>
  <si>
    <t>% Partic. (E)</t>
  </si>
  <si>
    <t>Reserva de Contingência</t>
  </si>
  <si>
    <t>Conselho de Arquitetura e Urbanismo do Amapá</t>
  </si>
  <si>
    <t>Eumenides de Almeida Mascarenhas - Presidente do CAU/AP</t>
  </si>
  <si>
    <t>Atividade</t>
  </si>
  <si>
    <t>Elione Silva de Miranda - Gerente Geral do CAU/AP</t>
  </si>
  <si>
    <t>ELIONE MIRANDA</t>
  </si>
  <si>
    <t>Equilibrar as despesas dos CAU/AP</t>
  </si>
  <si>
    <t>CAU/AP:</t>
  </si>
  <si>
    <t>RESERVA DE CONTINGÊNCIA</t>
  </si>
  <si>
    <t xml:space="preserve"> Garantir recurso para suportar eventu ais ações de natureza estratégica e operacional não contempladas no Plano de Ação</t>
  </si>
  <si>
    <t>Desenvolver competências de dirigentes e colaboradores</t>
  </si>
  <si>
    <t>Dispor de serviços eficázes para o atendimento aos Arquitetos e Urbanistas e a Sociedade.</t>
  </si>
  <si>
    <t xml:space="preserve">Parcial  </t>
  </si>
  <si>
    <t>Assegurar a eficácia no atendimento e no relacionamento com os Arquitetos e Urbanistas e a Sociedade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</si>
</sst>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#,##0.0"/>
    <numFmt numFmtId="167" formatCode="_-&quot;R$&quot;\ * #,##0_-;\-&quot;R$&quot;\ * #,##0_-;_-&quot;R$&quot;\ * &quot;-&quot;??_-;_-@_-"/>
    <numFmt numFmtId="168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vertical="center" wrapText="1"/>
      <protection locked="0"/>
    </xf>
    <xf numFmtId="165" fontId="4" fillId="3" borderId="1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wrapText="1"/>
    </xf>
    <xf numFmtId="166" fontId="5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0" fontId="3" fillId="3" borderId="2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wrapText="1"/>
    </xf>
    <xf numFmtId="165" fontId="4" fillId="5" borderId="3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165" fontId="4" fillId="3" borderId="1" xfId="0" applyNumberFormat="1" applyFont="1" applyFill="1" applyBorder="1" applyAlignment="1" applyProtection="1">
      <alignment horizontal="center" wrapText="1"/>
      <protection locked="0"/>
    </xf>
    <xf numFmtId="165" fontId="4" fillId="3" borderId="3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165" fontId="4" fillId="3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9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66" fontId="4" fillId="2" borderId="1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vertical="center" wrapText="1"/>
      <protection locked="0"/>
    </xf>
    <xf numFmtId="168" fontId="4" fillId="3" borderId="1" xfId="0" applyNumberFormat="1" applyFont="1" applyFill="1" applyBorder="1" applyAlignment="1" applyProtection="1">
      <alignment horizontal="center" wrapText="1"/>
      <protection locked="0"/>
    </xf>
    <xf numFmtId="168" fontId="4" fillId="3" borderId="1" xfId="0" applyNumberFormat="1" applyFont="1" applyFill="1" applyBorder="1" applyAlignment="1">
      <alignment horizontal="center" wrapText="1"/>
    </xf>
    <xf numFmtId="168" fontId="4" fillId="2" borderId="1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 wrapText="1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167" fontId="1" fillId="6" borderId="1" xfId="1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 applyProtection="1">
      <alignment vertical="center" wrapText="1"/>
      <protection locked="0"/>
    </xf>
  </cellXfs>
  <cellStyles count="2">
    <cellStyle name="Moeda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818B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9</xdr:col>
      <xdr:colOff>828675</xdr:colOff>
      <xdr:row>32</xdr:row>
      <xdr:rowOff>104775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79822"/>
          <a:ext cx="9054703" cy="5730478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2016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2016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(PARTE 2: </a:t>
            </a: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nos anexos 1.4, 1.5 e 1.6. </a:t>
            </a:r>
          </a:p>
          <a:p>
            <a:pPr algn="ctr" rtl="0">
              <a:defRPr sz="1000"/>
            </a:pPr>
            <a:endParaRPr lang="pt-BR" sz="1600" b="1" i="0" u="none" strike="noStrike" baseline="0">
              <a:solidFill>
                <a:srgbClr val="215868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133350</xdr:rowOff>
    </xdr:from>
    <xdr:to>
      <xdr:col>9</xdr:col>
      <xdr:colOff>908078</xdr:colOff>
      <xdr:row>4</xdr:row>
      <xdr:rowOff>145024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775"/>
        <a:stretch>
          <a:fillRect/>
        </a:stretch>
      </xdr:blipFill>
      <xdr:spPr bwMode="auto">
        <a:xfrm>
          <a:off x="0" y="133350"/>
          <a:ext cx="9223403" cy="78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4</xdr:row>
      <xdr:rowOff>0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100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59531</xdr:rowOff>
    </xdr:from>
    <xdr:to>
      <xdr:col>11</xdr:col>
      <xdr:colOff>219075</xdr:colOff>
      <xdr:row>5</xdr:row>
      <xdr:rowOff>0</xdr:rowOff>
    </xdr:to>
    <xdr:pic>
      <xdr:nvPicPr>
        <xdr:cNvPr id="716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10"/>
        <a:stretch>
          <a:fillRect/>
        </a:stretch>
      </xdr:blipFill>
      <xdr:spPr bwMode="auto">
        <a:xfrm>
          <a:off x="71438" y="59531"/>
          <a:ext cx="9672637" cy="916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11910</xdr:rowOff>
    </xdr:from>
    <xdr:to>
      <xdr:col>10</xdr:col>
      <xdr:colOff>64293</xdr:colOff>
      <xdr:row>1</xdr:row>
      <xdr:rowOff>797723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10"/>
          <a:ext cx="9672637" cy="97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te%20CAUAP/PLANO%20DE%20A&#199;&#195;O%20E%20OR&#199;AMENTO/PLANO%20DE%20A&#199;&#195;O%20E%20OR&#199;AMENTO%202016/Plano%20de%20A&#231;&#227;o%20Programa&#231;&#227;o%20Geral%20CAUA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Anexo_1.3_Limites"/>
      <sheetName val="Anexo_1.2_ Elemento de Despesas"/>
      <sheetName val="2016"/>
      <sheetName val="Anexo_1.4_Dados"/>
      <sheetName val="Anexo 1.5_Quadro Descritivo"/>
      <sheetName val="Anexo 1.6_Elemento de Despesas"/>
    </sheetNames>
    <sheetDataSet>
      <sheetData sheetId="0"/>
      <sheetData sheetId="1">
        <row r="12">
          <cell r="C12" t="str">
            <v>Ser reconhecido como referência na defesa e fomento das boas práticas da Arquitetura e Urbanismo</v>
          </cell>
          <cell r="D12" t="str">
            <v/>
          </cell>
          <cell r="E12" t="str">
            <v/>
          </cell>
          <cell r="F12" t="str">
            <v>S</v>
          </cell>
          <cell r="G12" t="str">
            <v>P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>S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0</v>
          </cell>
          <cell r="AH12" t="str">
            <v>Visão</v>
          </cell>
        </row>
        <row r="13">
          <cell r="C13" t="str">
            <v>Impactar significativamente o planejamento e a gestão do território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>
            <v>0</v>
          </cell>
          <cell r="AH13" t="str">
            <v>Sociedade</v>
          </cell>
        </row>
        <row r="14">
          <cell r="C14" t="str">
            <v>Valorizar a Arquitetura e Urbanismo</v>
          </cell>
          <cell r="D14" t="str">
            <v/>
          </cell>
          <cell r="E14" t="str">
            <v/>
          </cell>
          <cell r="F14" t="str">
            <v>S</v>
          </cell>
          <cell r="G14" t="str">
            <v>S</v>
          </cell>
          <cell r="H14" t="str">
            <v/>
          </cell>
          <cell r="I14" t="str">
            <v>S</v>
          </cell>
          <cell r="J14" t="str">
            <v/>
          </cell>
          <cell r="K14" t="str">
            <v/>
          </cell>
          <cell r="L14" t="str">
            <v>S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 t="str">
            <v>Sociedade</v>
          </cell>
        </row>
        <row r="15">
          <cell r="C15" t="str">
            <v>Tornar a fiscalização um vetor de melhoria do exercício da Arquitetura e Urbanismo</v>
          </cell>
          <cell r="D15" t="str">
            <v/>
          </cell>
          <cell r="E15" t="str">
            <v>P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>
            <v>0</v>
          </cell>
          <cell r="AH15" t="str">
            <v>Processos Internos</v>
          </cell>
        </row>
        <row r="16">
          <cell r="C16" t="str">
            <v>Assegurar a eficácia no atendimento e no relacionamento com os Arquitetos e Urbanistas e a Sociedade</v>
          </cell>
          <cell r="D16" t="str">
            <v>S</v>
          </cell>
          <cell r="E16" t="str">
            <v/>
          </cell>
          <cell r="F16" t="str">
            <v/>
          </cell>
          <cell r="G16" t="str">
            <v/>
          </cell>
          <cell r="H16" t="str">
            <v>S</v>
          </cell>
          <cell r="I16" t="str">
            <v/>
          </cell>
          <cell r="J16" t="str">
            <v/>
          </cell>
          <cell r="K16" t="str">
            <v>S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>
            <v>0</v>
          </cell>
          <cell r="AH16" t="str">
            <v>Processos Internos</v>
          </cell>
        </row>
        <row r="17">
          <cell r="C17" t="str">
            <v>Estimular o conhecimento, o uso de processos criativos e a difusão das melhores práticas em Arquitetura e Urbanismo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>S</v>
          </cell>
          <cell r="I17" t="str">
            <v/>
          </cell>
          <cell r="J17" t="str">
            <v/>
          </cell>
          <cell r="K17" t="str">
            <v/>
          </cell>
          <cell r="L17" t="str">
            <v>P</v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>
            <v>0</v>
          </cell>
          <cell r="AH17" t="str">
            <v>Processos Internos</v>
          </cell>
        </row>
        <row r="18">
          <cell r="C18" t="str">
            <v>Influenciar as diretrizes do ensino de Arquitetura e Urbanismo e sua formação continuada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>
            <v>0</v>
          </cell>
          <cell r="AH18" t="str">
            <v>Processos Internos</v>
          </cell>
        </row>
        <row r="19">
          <cell r="C19" t="str">
            <v>Garantir a participação dos Arquitetos e Urbanistas no planejamento territorial e na gestão urbana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>
            <v>0</v>
          </cell>
          <cell r="AH19" t="str">
            <v>Processos Internos</v>
          </cell>
        </row>
        <row r="20">
          <cell r="C20" t="str">
            <v>Estimular a produção da Arquitetura e Urbanismo como política de Estado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>
            <v>0</v>
          </cell>
          <cell r="AH20" t="str">
            <v>Processos Internos</v>
          </cell>
        </row>
        <row r="21">
          <cell r="C21" t="str">
            <v>Assegurar a eficácia no relacionamento e comunicação com a sociedade</v>
          </cell>
          <cell r="D21" t="str">
            <v/>
          </cell>
          <cell r="E21" t="str">
            <v/>
          </cell>
          <cell r="F21" t="str">
            <v>P</v>
          </cell>
          <cell r="G21" t="str">
            <v>S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>
            <v>0</v>
          </cell>
          <cell r="AH21" t="str">
            <v>Processos Internos</v>
          </cell>
        </row>
        <row r="22">
          <cell r="C22" t="str">
            <v>Promover o exercício ético e qualificado da profissão</v>
          </cell>
          <cell r="D22" t="str">
            <v/>
          </cell>
          <cell r="E22" t="str">
            <v>S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 t="str">
            <v>Processos Internos</v>
          </cell>
        </row>
        <row r="23">
          <cell r="C23" t="str">
            <v>Fomentar o acesso da sociedade à Arquitetura e Urbanismo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>S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>
            <v>0</v>
          </cell>
          <cell r="AH23" t="str">
            <v>Processos Internos</v>
          </cell>
        </row>
        <row r="24">
          <cell r="C24" t="str">
            <v>Assegurar a sustentabilidade financeira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>S</v>
          </cell>
          <cell r="J24" t="str">
            <v>S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 t="str">
            <v>Processos Internos</v>
          </cell>
        </row>
        <row r="25">
          <cell r="C25" t="str">
            <v>Aprimorar e inovar os processos e as ações</v>
          </cell>
          <cell r="D25" t="str">
            <v/>
          </cell>
          <cell r="E25" t="str">
            <v>S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>
            <v>0</v>
          </cell>
          <cell r="AH25" t="str">
            <v>Processos Internos</v>
          </cell>
        </row>
        <row r="26">
          <cell r="C26" t="str">
            <v>Desenvolver competências de dirigentes e colaboradores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S</v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>
            <v>0</v>
          </cell>
          <cell r="AH26" t="str">
            <v>Pessoas e Infraestrutura</v>
          </cell>
        </row>
        <row r="27">
          <cell r="C27" t="str">
            <v>Construir cultura organizacional adequada à estratégia</v>
          </cell>
          <cell r="D27" t="str">
            <v>S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>S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>
            <v>0</v>
          </cell>
          <cell r="AH27" t="str">
            <v>Pessoas e Infraestrutura</v>
          </cell>
        </row>
        <row r="28">
          <cell r="C28" t="str">
            <v>Ter sistemas de informação e infraestrutura que viabilizem a gestão e o atendimento dos arquitetos e urbanistas e a sociedade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>P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>
            <v>0</v>
          </cell>
          <cell r="AH28" t="str">
            <v>Pessoas e Infraestrutura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"/>
  <sheetViews>
    <sheetView topLeftCell="A25" workbookViewId="0">
      <selection activeCell="K36" sqref="K36"/>
    </sheetView>
  </sheetViews>
  <sheetFormatPr defaultRowHeight="15" x14ac:dyDescent="0.25"/>
  <cols>
    <col min="1" max="11" width="13.85546875" style="19" customWidth="1"/>
    <col min="12" max="12" width="8.85546875" style="19" customWidth="1"/>
    <col min="13" max="16384" width="9.140625" style="19"/>
  </cols>
  <sheetData>
    <row r="2" spans="1:1" ht="15.75" x14ac:dyDescent="0.25">
      <c r="A2" s="55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F32"/>
  <sheetViews>
    <sheetView showGridLines="0" tabSelected="1" zoomScale="80" zoomScaleNormal="80" zoomScaleSheetLayoutView="80" workbookViewId="0">
      <selection activeCell="C25" sqref="C25:F25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</cols>
  <sheetData>
    <row r="3" spans="2:6" ht="34.5" customHeight="1" x14ac:dyDescent="0.25"/>
    <row r="4" spans="2:6" ht="14.25" customHeight="1" x14ac:dyDescent="0.25"/>
    <row r="5" spans="2:6" ht="32.25" customHeight="1" x14ac:dyDescent="0.25">
      <c r="B5" s="9" t="s">
        <v>45</v>
      </c>
      <c r="C5" s="10"/>
      <c r="D5" s="10"/>
      <c r="E5" s="10"/>
      <c r="F5" s="11"/>
    </row>
    <row r="6" spans="2:6" ht="32.25" customHeight="1" x14ac:dyDescent="0.25">
      <c r="B6" s="7" t="s">
        <v>42</v>
      </c>
      <c r="C6" s="82" t="s">
        <v>76</v>
      </c>
      <c r="D6" s="83"/>
      <c r="E6" s="83"/>
      <c r="F6" s="84"/>
    </row>
    <row r="7" spans="2:6" ht="32.25" customHeight="1" x14ac:dyDescent="0.25">
      <c r="B7" s="5" t="s">
        <v>43</v>
      </c>
      <c r="C7" s="85" t="s">
        <v>77</v>
      </c>
      <c r="D7" s="83"/>
      <c r="E7" s="83"/>
      <c r="F7" s="84"/>
    </row>
    <row r="8" spans="2:6" ht="21.75" customHeight="1" x14ac:dyDescent="0.25">
      <c r="B8" s="7" t="s">
        <v>60</v>
      </c>
      <c r="C8" s="1" t="s">
        <v>78</v>
      </c>
      <c r="D8" s="1"/>
      <c r="E8" s="1"/>
      <c r="F8" s="1"/>
    </row>
    <row r="9" spans="2:6" ht="24" customHeight="1" x14ac:dyDescent="0.25">
      <c r="B9" s="7" t="s">
        <v>61</v>
      </c>
      <c r="C9" s="90" t="s">
        <v>83</v>
      </c>
      <c r="D9" s="91"/>
      <c r="E9" s="91"/>
      <c r="F9" s="92"/>
    </row>
    <row r="10" spans="2:6" ht="32.25" customHeight="1" x14ac:dyDescent="0.25">
      <c r="B10" s="7" t="s">
        <v>44</v>
      </c>
      <c r="C10" s="75" t="s">
        <v>84</v>
      </c>
      <c r="D10" s="76"/>
      <c r="E10" s="76"/>
      <c r="F10" s="77"/>
    </row>
    <row r="11" spans="2:6" ht="32.25" customHeight="1" x14ac:dyDescent="0.25">
      <c r="B11" s="7" t="s">
        <v>62</v>
      </c>
      <c r="C11" s="82" t="s">
        <v>79</v>
      </c>
      <c r="D11" s="83"/>
      <c r="E11" s="83"/>
      <c r="F11" s="84"/>
    </row>
    <row r="12" spans="2:6" ht="32.25" customHeight="1" x14ac:dyDescent="0.25">
      <c r="B12" s="8"/>
      <c r="C12" s="8"/>
      <c r="D12" s="8"/>
      <c r="E12" s="8"/>
      <c r="F12" s="8"/>
    </row>
    <row r="13" spans="2:6" ht="32.25" customHeight="1" x14ac:dyDescent="0.25">
      <c r="B13" s="9" t="s">
        <v>46</v>
      </c>
      <c r="C13" s="10"/>
      <c r="D13" s="10"/>
      <c r="E13" s="10"/>
      <c r="F13" s="11"/>
    </row>
    <row r="14" spans="2:6" ht="24.75" customHeight="1" x14ac:dyDescent="0.25">
      <c r="B14" s="66" t="s">
        <v>50</v>
      </c>
      <c r="C14" s="12"/>
      <c r="D14" s="12"/>
      <c r="E14" s="12"/>
      <c r="F14" s="12"/>
    </row>
    <row r="15" spans="2:6" ht="24" customHeight="1" x14ac:dyDescent="0.25">
      <c r="B15" s="6" t="s">
        <v>51</v>
      </c>
      <c r="C15" s="141" t="s">
        <v>48</v>
      </c>
      <c r="D15" s="142"/>
      <c r="E15" s="142"/>
      <c r="F15" s="143"/>
    </row>
    <row r="16" spans="2:6" ht="17.25" customHeight="1" x14ac:dyDescent="0.25">
      <c r="B16" s="13" t="s">
        <v>49</v>
      </c>
      <c r="C16" s="78" t="str">
        <f>IFERROR(VLOOKUP(C15,'[1]Matriz Objetivos x Projetos'!$C$12:$AH$33,33,FALSE),"")</f>
        <v/>
      </c>
      <c r="D16" s="79"/>
      <c r="E16" s="79"/>
      <c r="F16" s="80"/>
    </row>
    <row r="17" spans="2:6" ht="29.25" customHeight="1" x14ac:dyDescent="0.25">
      <c r="B17" s="6" t="s">
        <v>52</v>
      </c>
      <c r="C17" s="141" t="s">
        <v>88</v>
      </c>
      <c r="D17" s="142"/>
      <c r="E17" s="142"/>
      <c r="F17" s="143"/>
    </row>
    <row r="18" spans="2:6" ht="21" customHeight="1" x14ac:dyDescent="0.25">
      <c r="B18" s="13" t="s">
        <v>49</v>
      </c>
      <c r="C18" s="78" t="str">
        <f>IFERROR(VLOOKUP(C17,'[1]Matriz Objetivos x Projetos'!$C$12:$AH$28,23,FALSE),"")</f>
        <v/>
      </c>
      <c r="D18" s="79"/>
      <c r="E18" s="79"/>
      <c r="F18" s="80"/>
    </row>
    <row r="19" spans="2:6" ht="32.25" customHeight="1" x14ac:dyDescent="0.25">
      <c r="B19" s="6" t="s">
        <v>53</v>
      </c>
      <c r="C19" s="75" t="s">
        <v>85</v>
      </c>
      <c r="D19" s="88"/>
      <c r="E19" s="88"/>
      <c r="F19" s="89"/>
    </row>
    <row r="20" spans="2:6" ht="21.75" customHeight="1" x14ac:dyDescent="0.25">
      <c r="B20" s="13" t="s">
        <v>49</v>
      </c>
      <c r="C20" s="78" t="str">
        <f>IFERROR(VLOOKUP(C19,'[1]Matriz Objetivos x Projetos'!$C$12:$AH$28,23,FALSE),"")</f>
        <v/>
      </c>
      <c r="D20" s="79"/>
      <c r="E20" s="79"/>
      <c r="F20" s="80"/>
    </row>
    <row r="21" spans="2:6" ht="24.75" customHeight="1" x14ac:dyDescent="0.25">
      <c r="B21" s="7" t="s">
        <v>54</v>
      </c>
      <c r="C21" s="75" t="s">
        <v>86</v>
      </c>
      <c r="D21" s="76"/>
      <c r="E21" s="76"/>
      <c r="F21" s="77"/>
    </row>
    <row r="22" spans="2:6" ht="25.5" customHeight="1" x14ac:dyDescent="0.25">
      <c r="B22" s="7" t="s">
        <v>55</v>
      </c>
      <c r="C22" s="7" t="s">
        <v>0</v>
      </c>
      <c r="D22" s="14">
        <v>42370</v>
      </c>
      <c r="E22" s="7" t="s">
        <v>1</v>
      </c>
      <c r="F22" s="14">
        <v>42735</v>
      </c>
    </row>
    <row r="23" spans="2:6" ht="15" customHeight="1" x14ac:dyDescent="0.25">
      <c r="B23" s="81"/>
      <c r="C23" s="81"/>
      <c r="D23" s="81"/>
      <c r="E23" s="81"/>
      <c r="F23" s="81"/>
    </row>
    <row r="24" spans="2:6" ht="25.5" customHeight="1" x14ac:dyDescent="0.25">
      <c r="B24" s="9" t="s">
        <v>58</v>
      </c>
      <c r="C24" s="10"/>
      <c r="D24" s="10"/>
      <c r="E24" s="10"/>
      <c r="F24" s="11"/>
    </row>
    <row r="25" spans="2:6" ht="20.25" customHeight="1" x14ac:dyDescent="0.25">
      <c r="B25" s="7" t="s">
        <v>47</v>
      </c>
      <c r="C25" s="140">
        <v>19587</v>
      </c>
      <c r="D25" s="140"/>
      <c r="E25" s="140"/>
      <c r="F25" s="140"/>
    </row>
    <row r="26" spans="2:6" ht="22.5" customHeight="1" x14ac:dyDescent="0.25">
      <c r="B26" s="6" t="s">
        <v>2</v>
      </c>
      <c r="C26" s="15"/>
      <c r="D26" s="7" t="s">
        <v>3</v>
      </c>
      <c r="E26" s="15"/>
      <c r="F26" s="15" t="s">
        <v>87</v>
      </c>
    </row>
    <row r="27" spans="2:6" ht="14.25" customHeight="1" x14ac:dyDescent="0.25">
      <c r="B27" s="68"/>
      <c r="C27" s="68"/>
      <c r="D27" s="68"/>
      <c r="E27" s="68"/>
      <c r="F27" s="68"/>
    </row>
    <row r="28" spans="2:6" ht="15" customHeight="1" x14ac:dyDescent="0.25">
      <c r="B28" s="69" t="s">
        <v>65</v>
      </c>
      <c r="C28" s="70"/>
      <c r="D28" s="70"/>
      <c r="E28" s="70"/>
      <c r="F28" s="71"/>
    </row>
    <row r="29" spans="2:6" ht="32.25" customHeight="1" x14ac:dyDescent="0.25">
      <c r="B29" s="72"/>
      <c r="C29" s="73"/>
      <c r="D29" s="73"/>
      <c r="E29" s="73"/>
      <c r="F29" s="74"/>
    </row>
    <row r="30" spans="2:6" s="8" customFormat="1" x14ac:dyDescent="0.25">
      <c r="B30" s="68"/>
      <c r="C30" s="68"/>
      <c r="D30" s="68"/>
      <c r="E30" s="68"/>
      <c r="F30" s="68"/>
    </row>
    <row r="31" spans="2:6" s="8" customFormat="1" ht="24" customHeight="1" x14ac:dyDescent="0.25">
      <c r="B31" s="87"/>
      <c r="C31" s="87"/>
      <c r="D31" s="87"/>
      <c r="E31" s="87"/>
      <c r="F31" s="87"/>
    </row>
    <row r="32" spans="2:6" s="8" customFormat="1" ht="63.75" customHeight="1" x14ac:dyDescent="0.25">
      <c r="B32" s="86"/>
      <c r="C32" s="86"/>
      <c r="D32" s="86"/>
      <c r="E32" s="86"/>
      <c r="F32" s="86"/>
    </row>
  </sheetData>
  <sheetProtection formatCells="0" selectLockedCells="1"/>
  <mergeCells count="20">
    <mergeCell ref="B32:F32"/>
    <mergeCell ref="B31:F31"/>
    <mergeCell ref="C19:F19"/>
    <mergeCell ref="C10:F10"/>
    <mergeCell ref="C18:F18"/>
    <mergeCell ref="C21:F21"/>
    <mergeCell ref="C6:F6"/>
    <mergeCell ref="C7:F7"/>
    <mergeCell ref="C11:F11"/>
    <mergeCell ref="C20:F20"/>
    <mergeCell ref="B30:F30"/>
    <mergeCell ref="C9:F9"/>
    <mergeCell ref="B27:F27"/>
    <mergeCell ref="B28:F28"/>
    <mergeCell ref="B29:F29"/>
    <mergeCell ref="C15:F15"/>
    <mergeCell ref="C16:F16"/>
    <mergeCell ref="C17:F17"/>
    <mergeCell ref="B23:F23"/>
    <mergeCell ref="C25:F25"/>
  </mergeCells>
  <conditionalFormatting sqref="C19:F19 C21:F21 C23:F23">
    <cfRule type="cellIs" dxfId="1" priority="15" operator="equal">
      <formula>"PREENCHIMENTO AUTOMÁTICO"</formula>
    </cfRule>
  </conditionalFormatting>
  <conditionalFormatting sqref="C16:F16 C18:F18 C20:F20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19:F19 C21:F21 C23:F2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5:Q27"/>
  <sheetViews>
    <sheetView showGridLines="0" zoomScale="80" zoomScaleNormal="80" zoomScaleSheetLayoutView="80" workbookViewId="0">
      <selection activeCell="B21" sqref="B21:N21"/>
    </sheetView>
  </sheetViews>
  <sheetFormatPr defaultRowHeight="15" x14ac:dyDescent="0.25"/>
  <cols>
    <col min="1" max="1" width="1.140625" style="2" customWidth="1"/>
    <col min="2" max="2" width="4.85546875" style="2" customWidth="1"/>
    <col min="3" max="3" width="9.7109375" style="2" hidden="1" customWidth="1"/>
    <col min="4" max="4" width="27.5703125" style="2" customWidth="1"/>
    <col min="5" max="5" width="23.5703125" style="2" customWidth="1"/>
    <col min="6" max="6" width="14" style="2" customWidth="1"/>
    <col min="7" max="7" width="15" style="2" customWidth="1"/>
    <col min="8" max="8" width="18.28515625" style="2" customWidth="1"/>
    <col min="9" max="9" width="15.7109375" style="2" customWidth="1"/>
    <col min="10" max="10" width="14" style="2" customWidth="1"/>
    <col min="11" max="11" width="9.140625" style="4" customWidth="1"/>
    <col min="12" max="12" width="13" style="4" customWidth="1"/>
    <col min="13" max="13" width="20.140625" style="2" customWidth="1"/>
    <col min="14" max="14" width="20.5703125" style="2" customWidth="1"/>
    <col min="15" max="16384" width="9.140625" style="2"/>
  </cols>
  <sheetData>
    <row r="5" spans="2:14" ht="16.5" customHeight="1" x14ac:dyDescent="0.25"/>
    <row r="6" spans="2:14" ht="24" customHeight="1" x14ac:dyDescent="0.25">
      <c r="B6" s="93" t="s">
        <v>82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2:14" ht="24" customHeight="1" x14ac:dyDescent="0.25">
      <c r="B7" s="108" t="s">
        <v>66</v>
      </c>
      <c r="C7" s="109"/>
      <c r="D7" s="109"/>
      <c r="E7" s="109"/>
      <c r="F7" s="109"/>
      <c r="G7" s="109"/>
      <c r="H7" s="109"/>
      <c r="I7" s="16"/>
      <c r="J7" s="16"/>
      <c r="K7" s="16"/>
      <c r="L7" s="16"/>
      <c r="M7" s="16"/>
      <c r="N7" s="17"/>
    </row>
    <row r="8" spans="2:14" ht="17.25" customHeight="1" x14ac:dyDescent="0.25">
      <c r="B8" s="54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ht="47.25" customHeight="1" x14ac:dyDescent="0.25">
      <c r="B9" s="104" t="s">
        <v>4</v>
      </c>
      <c r="C9" s="22" t="s">
        <v>5</v>
      </c>
      <c r="D9" s="102" t="s">
        <v>23</v>
      </c>
      <c r="E9" s="103"/>
      <c r="F9" s="102" t="s">
        <v>7</v>
      </c>
      <c r="G9" s="103"/>
      <c r="H9" s="116" t="s">
        <v>63</v>
      </c>
      <c r="I9" s="116" t="s">
        <v>71</v>
      </c>
      <c r="J9" s="102" t="s">
        <v>24</v>
      </c>
      <c r="K9" s="103"/>
      <c r="L9" s="110" t="s">
        <v>56</v>
      </c>
      <c r="M9" s="111" t="s">
        <v>57</v>
      </c>
      <c r="N9" s="104" t="s">
        <v>10</v>
      </c>
    </row>
    <row r="10" spans="2:14" ht="15" customHeight="1" x14ac:dyDescent="0.25">
      <c r="B10" s="104"/>
      <c r="C10" s="22"/>
      <c r="D10" s="114" t="s">
        <v>5</v>
      </c>
      <c r="E10" s="114" t="s">
        <v>6</v>
      </c>
      <c r="F10" s="114" t="s">
        <v>8</v>
      </c>
      <c r="G10" s="114" t="s">
        <v>9</v>
      </c>
      <c r="H10" s="117"/>
      <c r="I10" s="117"/>
      <c r="J10" s="116" t="s">
        <v>68</v>
      </c>
      <c r="K10" s="116" t="s">
        <v>69</v>
      </c>
      <c r="L10" s="110"/>
      <c r="M10" s="112"/>
      <c r="N10" s="104"/>
    </row>
    <row r="11" spans="2:14" ht="45" customHeight="1" x14ac:dyDescent="0.25">
      <c r="B11" s="104"/>
      <c r="C11" s="23" t="s">
        <v>22</v>
      </c>
      <c r="D11" s="115"/>
      <c r="E11" s="115"/>
      <c r="F11" s="115"/>
      <c r="G11" s="115"/>
      <c r="H11" s="118"/>
      <c r="I11" s="118"/>
      <c r="J11" s="118"/>
      <c r="K11" s="118"/>
      <c r="L11" s="110"/>
      <c r="M11" s="113"/>
      <c r="N11" s="104"/>
    </row>
    <row r="12" spans="2:14" ht="30" x14ac:dyDescent="0.25">
      <c r="B12" s="61">
        <v>1</v>
      </c>
      <c r="C12" s="61"/>
      <c r="D12" s="61" t="s">
        <v>75</v>
      </c>
      <c r="E12" s="61" t="s">
        <v>81</v>
      </c>
      <c r="F12" s="62">
        <v>42370</v>
      </c>
      <c r="G12" s="24">
        <v>42735</v>
      </c>
      <c r="H12" s="25">
        <v>17932</v>
      </c>
      <c r="I12" s="25">
        <v>19587</v>
      </c>
      <c r="J12" s="26">
        <f>I12-H12</f>
        <v>1655</v>
      </c>
      <c r="K12" s="27">
        <f>IFERROR(I12/H12*100-100,0)</f>
        <v>9.2293107294222523</v>
      </c>
      <c r="L12" s="27">
        <f t="shared" ref="L12:L18" si="0">IFERROR(I12/$I$18*100,0)</f>
        <v>100</v>
      </c>
      <c r="M12" s="25"/>
      <c r="N12" s="18" t="s">
        <v>80</v>
      </c>
    </row>
    <row r="13" spans="2:14" ht="15.75" x14ac:dyDescent="0.25">
      <c r="B13" s="18"/>
      <c r="C13" s="18"/>
      <c r="D13" s="18"/>
      <c r="E13" s="18"/>
      <c r="F13" s="24"/>
      <c r="G13" s="24"/>
      <c r="H13" s="25"/>
      <c r="I13" s="25"/>
      <c r="J13" s="26">
        <f t="shared" ref="J13:J17" si="1">I13-H13</f>
        <v>0</v>
      </c>
      <c r="K13" s="27">
        <f t="shared" ref="K13:K18" si="2">IFERROR(I13/H13*100-100,0)</f>
        <v>0</v>
      </c>
      <c r="L13" s="27">
        <f t="shared" si="0"/>
        <v>0</v>
      </c>
      <c r="M13" s="25"/>
      <c r="N13" s="18"/>
    </row>
    <row r="14" spans="2:14" ht="15.75" x14ac:dyDescent="0.25">
      <c r="B14" s="18"/>
      <c r="C14" s="18"/>
      <c r="D14" s="18"/>
      <c r="E14" s="18"/>
      <c r="F14" s="24"/>
      <c r="G14" s="24"/>
      <c r="H14" s="25"/>
      <c r="I14" s="25"/>
      <c r="J14" s="26">
        <f t="shared" si="1"/>
        <v>0</v>
      </c>
      <c r="K14" s="27">
        <f t="shared" si="2"/>
        <v>0</v>
      </c>
      <c r="L14" s="27">
        <f t="shared" si="0"/>
        <v>0</v>
      </c>
      <c r="M14" s="25"/>
      <c r="N14" s="18"/>
    </row>
    <row r="15" spans="2:14" ht="15.75" x14ac:dyDescent="0.25">
      <c r="B15" s="18"/>
      <c r="C15" s="18"/>
      <c r="D15" s="18"/>
      <c r="E15" s="18"/>
      <c r="F15" s="24"/>
      <c r="G15" s="24"/>
      <c r="H15" s="25"/>
      <c r="I15" s="25"/>
      <c r="J15" s="26">
        <f t="shared" si="1"/>
        <v>0</v>
      </c>
      <c r="K15" s="27">
        <f t="shared" si="2"/>
        <v>0</v>
      </c>
      <c r="L15" s="27">
        <f t="shared" si="0"/>
        <v>0</v>
      </c>
      <c r="M15" s="25"/>
      <c r="N15" s="18"/>
    </row>
    <row r="16" spans="2:14" ht="15.75" x14ac:dyDescent="0.25">
      <c r="B16" s="18"/>
      <c r="C16" s="18"/>
      <c r="D16" s="18"/>
      <c r="E16" s="18"/>
      <c r="F16" s="24"/>
      <c r="G16" s="24"/>
      <c r="H16" s="25"/>
      <c r="I16" s="25"/>
      <c r="J16" s="26">
        <f t="shared" si="1"/>
        <v>0</v>
      </c>
      <c r="K16" s="27">
        <f t="shared" si="2"/>
        <v>0</v>
      </c>
      <c r="L16" s="27">
        <f t="shared" si="0"/>
        <v>0</v>
      </c>
      <c r="M16" s="25"/>
      <c r="N16" s="18"/>
    </row>
    <row r="17" spans="2:17" ht="15.75" x14ac:dyDescent="0.25">
      <c r="B17" s="18"/>
      <c r="C17" s="18"/>
      <c r="D17" s="18"/>
      <c r="E17" s="18"/>
      <c r="F17" s="24"/>
      <c r="G17" s="24"/>
      <c r="H17" s="25"/>
      <c r="I17" s="25"/>
      <c r="J17" s="26">
        <f t="shared" si="1"/>
        <v>0</v>
      </c>
      <c r="K17" s="27">
        <f t="shared" si="2"/>
        <v>0</v>
      </c>
      <c r="L17" s="27">
        <f t="shared" si="0"/>
        <v>0</v>
      </c>
      <c r="M17" s="25"/>
      <c r="N17" s="18"/>
    </row>
    <row r="18" spans="2:17" s="3" customFormat="1" ht="15.75" x14ac:dyDescent="0.25">
      <c r="B18" s="105" t="s">
        <v>3</v>
      </c>
      <c r="C18" s="106"/>
      <c r="D18" s="106"/>
      <c r="E18" s="106"/>
      <c r="F18" s="106"/>
      <c r="G18" s="107"/>
      <c r="H18" s="28">
        <f>SUM(H12:H17)</f>
        <v>17932</v>
      </c>
      <c r="I18" s="28">
        <f>SUM(I12:I17)</f>
        <v>19587</v>
      </c>
      <c r="J18" s="28">
        <f>SUM(J12:J17)</f>
        <v>1655</v>
      </c>
      <c r="K18" s="59">
        <f t="shared" si="2"/>
        <v>9.2293107294222523</v>
      </c>
      <c r="L18" s="29">
        <f t="shared" si="0"/>
        <v>100</v>
      </c>
      <c r="M18" s="28">
        <f>SUM(M12:M17)</f>
        <v>0</v>
      </c>
      <c r="N18" s="30"/>
    </row>
    <row r="19" spans="2:17" ht="15.75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1"/>
      <c r="N19" s="31"/>
    </row>
    <row r="20" spans="2:17" ht="15" customHeight="1" x14ac:dyDescent="0.25">
      <c r="B20" s="96" t="s">
        <v>64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</row>
    <row r="21" spans="2:17" ht="95.25" customHeight="1" x14ac:dyDescent="0.25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57"/>
      <c r="Q21" s="58"/>
    </row>
    <row r="22" spans="2:17" ht="15" hidden="1" customHeight="1" x14ac:dyDescent="0.25">
      <c r="B22" s="120" t="s">
        <v>25</v>
      </c>
      <c r="C22" s="120"/>
      <c r="D22" s="120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7" ht="15" hidden="1" customHeight="1" x14ac:dyDescent="0.25">
      <c r="B23" s="34" t="s">
        <v>29</v>
      </c>
      <c r="C23" s="121" t="s">
        <v>33</v>
      </c>
      <c r="D23" s="12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2:17" ht="15" hidden="1" customHeight="1" x14ac:dyDescent="0.25">
      <c r="B24" s="34" t="s">
        <v>30</v>
      </c>
      <c r="C24" s="121" t="s">
        <v>26</v>
      </c>
      <c r="D24" s="12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2:17" ht="15" hidden="1" customHeight="1" x14ac:dyDescent="0.25">
      <c r="B25" s="34" t="s">
        <v>31</v>
      </c>
      <c r="C25" s="121" t="s">
        <v>27</v>
      </c>
      <c r="D25" s="12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7" ht="15" hidden="1" customHeight="1" x14ac:dyDescent="0.25">
      <c r="B26" s="34" t="s">
        <v>32</v>
      </c>
      <c r="C26" s="121" t="s">
        <v>28</v>
      </c>
      <c r="D26" s="12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2:17" ht="15" customHeight="1" x14ac:dyDescent="0.25"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67"/>
      <c r="P27" s="67"/>
      <c r="Q27" s="67"/>
    </row>
  </sheetData>
  <sheetProtection formatCells="0" formatRows="0" insertRows="0" deleteRows="0"/>
  <mergeCells count="26">
    <mergeCell ref="B27:N27"/>
    <mergeCell ref="K10:K11"/>
    <mergeCell ref="G10:G11"/>
    <mergeCell ref="J10:J11"/>
    <mergeCell ref="B22:D22"/>
    <mergeCell ref="C23:D23"/>
    <mergeCell ref="C24:D24"/>
    <mergeCell ref="C25:D25"/>
    <mergeCell ref="C26:D26"/>
    <mergeCell ref="F10:F11"/>
    <mergeCell ref="I9:I11"/>
    <mergeCell ref="D9:E9"/>
    <mergeCell ref="B6:N6"/>
    <mergeCell ref="B20:N20"/>
    <mergeCell ref="B21:N21"/>
    <mergeCell ref="F9:G9"/>
    <mergeCell ref="B9:B11"/>
    <mergeCell ref="B18:G18"/>
    <mergeCell ref="B7:H7"/>
    <mergeCell ref="J9:K9"/>
    <mergeCell ref="L9:L11"/>
    <mergeCell ref="N9:N11"/>
    <mergeCell ref="M9:M11"/>
    <mergeCell ref="D10:D11"/>
    <mergeCell ref="E10:E11"/>
    <mergeCell ref="H9:H11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="80" zoomScaleNormal="80" workbookViewId="0">
      <selection activeCell="E17" sqref="E17"/>
    </sheetView>
  </sheetViews>
  <sheetFormatPr defaultRowHeight="15" x14ac:dyDescent="0.25"/>
  <cols>
    <col min="5" max="5" width="26.140625" customWidth="1"/>
    <col min="6" max="6" width="14.42578125" customWidth="1"/>
    <col min="7" max="7" width="16.28515625" customWidth="1"/>
    <col min="8" max="8" width="14" customWidth="1"/>
    <col min="9" max="9" width="13.140625" customWidth="1"/>
    <col min="10" max="10" width="16.28515625" customWidth="1"/>
  </cols>
  <sheetData>
    <row r="2" spans="1:10" ht="66" customHeight="1" x14ac:dyDescent="0.25"/>
    <row r="3" spans="1:10" ht="22.5" customHeight="1" x14ac:dyDescent="0.25">
      <c r="A3" s="20" t="s">
        <v>82</v>
      </c>
      <c r="B3" s="35"/>
      <c r="C3" s="35"/>
      <c r="D3" s="35"/>
      <c r="E3" s="35"/>
      <c r="F3" s="36"/>
      <c r="G3" s="36"/>
      <c r="H3" s="36"/>
      <c r="I3" s="36"/>
      <c r="J3" s="37"/>
    </row>
    <row r="4" spans="1:10" ht="24" customHeight="1" x14ac:dyDescent="0.25">
      <c r="A4" s="21" t="s">
        <v>70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15.75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.75" x14ac:dyDescent="0.25">
      <c r="A6" s="40"/>
      <c r="B6" s="40"/>
      <c r="C6" s="40"/>
      <c r="D6" s="40"/>
      <c r="E6" s="40"/>
      <c r="F6" s="60"/>
      <c r="G6" s="126" t="s">
        <v>41</v>
      </c>
      <c r="H6" s="127"/>
      <c r="I6" s="40"/>
      <c r="J6" s="40"/>
    </row>
    <row r="7" spans="1:10" ht="63" customHeight="1" x14ac:dyDescent="0.25">
      <c r="A7" s="128" t="s">
        <v>11</v>
      </c>
      <c r="B7" s="129"/>
      <c r="C7" s="129"/>
      <c r="D7" s="130"/>
      <c r="E7" s="41" t="s">
        <v>63</v>
      </c>
      <c r="F7" s="41" t="s">
        <v>67</v>
      </c>
      <c r="G7" s="41" t="s">
        <v>72</v>
      </c>
      <c r="H7" s="41" t="s">
        <v>73</v>
      </c>
      <c r="I7" s="42" t="s">
        <v>74</v>
      </c>
      <c r="J7" s="41" t="s">
        <v>40</v>
      </c>
    </row>
    <row r="8" spans="1:10" ht="15.75" x14ac:dyDescent="0.25">
      <c r="A8" s="131" t="s">
        <v>12</v>
      </c>
      <c r="B8" s="132"/>
      <c r="C8" s="132"/>
      <c r="D8" s="133"/>
      <c r="E8" s="43">
        <f>SUM(E9:E10)</f>
        <v>0</v>
      </c>
      <c r="F8" s="43">
        <f>F9+F10</f>
        <v>0</v>
      </c>
      <c r="G8" s="44">
        <f t="shared" ref="G8:G23" si="0">F8-E8</f>
        <v>0</v>
      </c>
      <c r="H8" s="44">
        <f t="shared" ref="H8:H24" si="1">IFERROR(F8/E8*100-100,0)</f>
        <v>0</v>
      </c>
      <c r="I8" s="45">
        <f>IFERROR(F8/$G$30*100,0)</f>
        <v>0</v>
      </c>
      <c r="J8" s="43">
        <f>SUM(J9:J10)</f>
        <v>0</v>
      </c>
    </row>
    <row r="9" spans="1:10" ht="15.75" x14ac:dyDescent="0.25">
      <c r="A9" s="122" t="s">
        <v>13</v>
      </c>
      <c r="B9" s="123"/>
      <c r="C9" s="123"/>
      <c r="D9" s="124"/>
      <c r="E9" s="63"/>
      <c r="F9" s="63"/>
      <c r="G9" s="47">
        <f t="shared" si="0"/>
        <v>0</v>
      </c>
      <c r="H9" s="47">
        <f t="shared" si="1"/>
        <v>0</v>
      </c>
      <c r="I9" s="48">
        <f t="shared" ref="I9:I24" si="2">IFERROR(F9/$G$30*100,0)</f>
        <v>0</v>
      </c>
      <c r="J9" s="46"/>
    </row>
    <row r="10" spans="1:10" ht="15.75" x14ac:dyDescent="0.25">
      <c r="A10" s="122" t="s">
        <v>14</v>
      </c>
      <c r="B10" s="123"/>
      <c r="C10" s="123"/>
      <c r="D10" s="124"/>
      <c r="E10" s="63"/>
      <c r="F10" s="63"/>
      <c r="G10" s="47">
        <f t="shared" si="0"/>
        <v>0</v>
      </c>
      <c r="H10" s="47">
        <f t="shared" si="1"/>
        <v>0</v>
      </c>
      <c r="I10" s="48">
        <f t="shared" si="2"/>
        <v>0</v>
      </c>
      <c r="J10" s="46"/>
    </row>
    <row r="11" spans="1:10" ht="15.75" x14ac:dyDescent="0.25">
      <c r="A11" s="134" t="s">
        <v>15</v>
      </c>
      <c r="B11" s="135"/>
      <c r="C11" s="135"/>
      <c r="D11" s="136"/>
      <c r="E11" s="63"/>
      <c r="F11" s="63"/>
      <c r="G11" s="47">
        <f t="shared" si="0"/>
        <v>0</v>
      </c>
      <c r="H11" s="47">
        <f t="shared" si="1"/>
        <v>0</v>
      </c>
      <c r="I11" s="48">
        <f t="shared" si="2"/>
        <v>0</v>
      </c>
      <c r="J11" s="46"/>
    </row>
    <row r="12" spans="1:10" ht="15.75" x14ac:dyDescent="0.25">
      <c r="A12" s="134" t="s">
        <v>34</v>
      </c>
      <c r="B12" s="135"/>
      <c r="C12" s="135"/>
      <c r="D12" s="136"/>
      <c r="E12" s="64">
        <f>E17</f>
        <v>17932</v>
      </c>
      <c r="F12" s="64">
        <f>SUM(F13:F17)</f>
        <v>19587</v>
      </c>
      <c r="G12" s="47">
        <f t="shared" si="0"/>
        <v>1655</v>
      </c>
      <c r="H12" s="47">
        <f t="shared" si="1"/>
        <v>9.2293107294222523</v>
      </c>
      <c r="I12" s="48">
        <f t="shared" si="2"/>
        <v>0</v>
      </c>
      <c r="J12" s="49">
        <f>SUM(J13:J17)</f>
        <v>0</v>
      </c>
    </row>
    <row r="13" spans="1:10" ht="15.75" x14ac:dyDescent="0.25">
      <c r="A13" s="122" t="s">
        <v>16</v>
      </c>
      <c r="B13" s="123"/>
      <c r="C13" s="123"/>
      <c r="D13" s="124"/>
      <c r="E13" s="63"/>
      <c r="F13" s="63"/>
      <c r="G13" s="47">
        <f t="shared" si="0"/>
        <v>0</v>
      </c>
      <c r="H13" s="47">
        <f t="shared" si="1"/>
        <v>0</v>
      </c>
      <c r="I13" s="48">
        <f t="shared" si="2"/>
        <v>0</v>
      </c>
      <c r="J13" s="46"/>
    </row>
    <row r="14" spans="1:10" ht="15.75" x14ac:dyDescent="0.25">
      <c r="A14" s="122" t="s">
        <v>17</v>
      </c>
      <c r="B14" s="123"/>
      <c r="C14" s="123"/>
      <c r="D14" s="124"/>
      <c r="E14" s="63"/>
      <c r="F14" s="63"/>
      <c r="G14" s="47">
        <f t="shared" si="0"/>
        <v>0</v>
      </c>
      <c r="H14" s="47">
        <f t="shared" si="1"/>
        <v>0</v>
      </c>
      <c r="I14" s="48">
        <f t="shared" si="2"/>
        <v>0</v>
      </c>
      <c r="J14" s="46"/>
    </row>
    <row r="15" spans="1:10" ht="15.75" x14ac:dyDescent="0.25">
      <c r="A15" s="122" t="s">
        <v>35</v>
      </c>
      <c r="B15" s="123"/>
      <c r="C15" s="123"/>
      <c r="D15" s="124"/>
      <c r="E15" s="63"/>
      <c r="F15" s="63"/>
      <c r="G15" s="47">
        <f t="shared" si="0"/>
        <v>0</v>
      </c>
      <c r="H15" s="47">
        <f t="shared" si="1"/>
        <v>0</v>
      </c>
      <c r="I15" s="48">
        <f t="shared" si="2"/>
        <v>0</v>
      </c>
      <c r="J15" s="46"/>
    </row>
    <row r="16" spans="1:10" ht="15.75" x14ac:dyDescent="0.25">
      <c r="A16" s="122" t="s">
        <v>18</v>
      </c>
      <c r="B16" s="123"/>
      <c r="C16" s="123"/>
      <c r="D16" s="124"/>
      <c r="E16" s="63"/>
      <c r="F16" s="63"/>
      <c r="G16" s="47">
        <f t="shared" si="0"/>
        <v>0</v>
      </c>
      <c r="H16" s="47">
        <f t="shared" si="1"/>
        <v>0</v>
      </c>
      <c r="I16" s="48">
        <f t="shared" si="2"/>
        <v>0</v>
      </c>
      <c r="J16" s="46"/>
    </row>
    <row r="17" spans="1:10" ht="15.75" x14ac:dyDescent="0.25">
      <c r="A17" s="122" t="s">
        <v>19</v>
      </c>
      <c r="B17" s="123"/>
      <c r="C17" s="123"/>
      <c r="D17" s="124"/>
      <c r="E17" s="63">
        <v>17932</v>
      </c>
      <c r="F17" s="63">
        <v>19587</v>
      </c>
      <c r="G17" s="47">
        <f t="shared" si="0"/>
        <v>1655</v>
      </c>
      <c r="H17" s="47">
        <f t="shared" si="1"/>
        <v>9.2293107294222523</v>
      </c>
      <c r="I17" s="48">
        <f t="shared" si="2"/>
        <v>0</v>
      </c>
      <c r="J17" s="46"/>
    </row>
    <row r="18" spans="1:10" ht="15.75" x14ac:dyDescent="0.25">
      <c r="A18" s="134" t="s">
        <v>20</v>
      </c>
      <c r="B18" s="135"/>
      <c r="C18" s="135"/>
      <c r="D18" s="136"/>
      <c r="E18" s="63"/>
      <c r="F18" s="63"/>
      <c r="G18" s="47">
        <f t="shared" si="0"/>
        <v>0</v>
      </c>
      <c r="H18" s="47">
        <f t="shared" si="1"/>
        <v>0</v>
      </c>
      <c r="I18" s="48">
        <f t="shared" si="2"/>
        <v>0</v>
      </c>
      <c r="J18" s="46"/>
    </row>
    <row r="19" spans="1:10" ht="15.75" x14ac:dyDescent="0.25">
      <c r="A19" s="137" t="s">
        <v>36</v>
      </c>
      <c r="B19" s="138"/>
      <c r="C19" s="138"/>
      <c r="D19" s="139"/>
      <c r="E19" s="65">
        <f>E8+E11+E12+E18</f>
        <v>17932</v>
      </c>
      <c r="F19" s="65">
        <f>F8+F11+F12+F18</f>
        <v>19587</v>
      </c>
      <c r="G19" s="51">
        <f>F19-E19</f>
        <v>1655</v>
      </c>
      <c r="H19" s="51">
        <f t="shared" si="1"/>
        <v>9.2293107294222523</v>
      </c>
      <c r="I19" s="52">
        <f t="shared" si="2"/>
        <v>0</v>
      </c>
      <c r="J19" s="50">
        <f>J8+J11+J12+J18</f>
        <v>0</v>
      </c>
    </row>
    <row r="20" spans="1:10" ht="15.75" x14ac:dyDescent="0.25">
      <c r="A20" s="122" t="s">
        <v>21</v>
      </c>
      <c r="B20" s="123"/>
      <c r="C20" s="123"/>
      <c r="D20" s="124"/>
      <c r="E20" s="63"/>
      <c r="F20" s="63"/>
      <c r="G20" s="47">
        <f t="shared" si="0"/>
        <v>0</v>
      </c>
      <c r="H20" s="47">
        <f t="shared" si="1"/>
        <v>0</v>
      </c>
      <c r="I20" s="48">
        <f t="shared" si="2"/>
        <v>0</v>
      </c>
      <c r="J20" s="46"/>
    </row>
    <row r="21" spans="1:10" ht="15.75" x14ac:dyDescent="0.25">
      <c r="A21" s="137" t="s">
        <v>37</v>
      </c>
      <c r="B21" s="138"/>
      <c r="C21" s="138"/>
      <c r="D21" s="139"/>
      <c r="E21" s="65">
        <f>E19+E20</f>
        <v>17932</v>
      </c>
      <c r="F21" s="65">
        <f>F19+F20-F22-F23</f>
        <v>19587</v>
      </c>
      <c r="G21" s="51">
        <f t="shared" si="0"/>
        <v>1655</v>
      </c>
      <c r="H21" s="51">
        <f t="shared" si="1"/>
        <v>9.2293107294222523</v>
      </c>
      <c r="I21" s="52">
        <f t="shared" si="2"/>
        <v>0</v>
      </c>
      <c r="J21" s="50">
        <f>J19+J20</f>
        <v>0</v>
      </c>
    </row>
    <row r="22" spans="1:10" ht="15.75" x14ac:dyDescent="0.25">
      <c r="A22" s="122" t="s">
        <v>38</v>
      </c>
      <c r="B22" s="123"/>
      <c r="C22" s="123"/>
      <c r="D22" s="124"/>
      <c r="E22" s="46"/>
      <c r="F22" s="46"/>
      <c r="G22" s="47">
        <f t="shared" si="0"/>
        <v>0</v>
      </c>
      <c r="H22" s="47">
        <f t="shared" si="1"/>
        <v>0</v>
      </c>
      <c r="I22" s="48">
        <f t="shared" si="2"/>
        <v>0</v>
      </c>
      <c r="J22" s="46"/>
    </row>
    <row r="23" spans="1:10" ht="15.75" x14ac:dyDescent="0.25">
      <c r="A23" s="122" t="s">
        <v>39</v>
      </c>
      <c r="B23" s="123"/>
      <c r="C23" s="123"/>
      <c r="D23" s="124"/>
      <c r="E23" s="46"/>
      <c r="F23" s="46"/>
      <c r="G23" s="47">
        <f t="shared" si="0"/>
        <v>0</v>
      </c>
      <c r="H23" s="47">
        <f t="shared" si="1"/>
        <v>0</v>
      </c>
      <c r="I23" s="48">
        <f t="shared" si="2"/>
        <v>0</v>
      </c>
      <c r="J23" s="46"/>
    </row>
    <row r="24" spans="1:10" ht="15.75" x14ac:dyDescent="0.25">
      <c r="A24" s="137" t="s">
        <v>59</v>
      </c>
      <c r="B24" s="138"/>
      <c r="C24" s="138"/>
      <c r="D24" s="139"/>
      <c r="E24" s="65">
        <f>E21+E23+E22</f>
        <v>17932</v>
      </c>
      <c r="F24" s="65">
        <f>F21+F23+F22</f>
        <v>19587</v>
      </c>
      <c r="G24" s="50">
        <f>G21+G23+G22</f>
        <v>1655</v>
      </c>
      <c r="H24" s="51">
        <f t="shared" si="1"/>
        <v>9.2293107294222523</v>
      </c>
      <c r="I24" s="53">
        <f t="shared" si="2"/>
        <v>0</v>
      </c>
      <c r="J24" s="50">
        <f>J21+J23+J22</f>
        <v>0</v>
      </c>
    </row>
  </sheetData>
  <mergeCells count="20">
    <mergeCell ref="A23:D23"/>
    <mergeCell ref="A24:D24"/>
    <mergeCell ref="A17:D17"/>
    <mergeCell ref="A18:D18"/>
    <mergeCell ref="A19:D19"/>
    <mergeCell ref="A20:D20"/>
    <mergeCell ref="A21:D21"/>
    <mergeCell ref="A22:D22"/>
    <mergeCell ref="A16:D16"/>
    <mergeCell ref="A5:J5"/>
    <mergeCell ref="G6:H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2016</vt:lpstr>
      <vt:lpstr>Anexo_1.4_Dados</vt:lpstr>
      <vt:lpstr>Anexo 1.5_Quadro Descritivo</vt:lpstr>
      <vt:lpstr>Anexo 1.6_Elemento de Despesa</vt:lpstr>
      <vt:lpstr>Anexo_1.4_Dados!Area_de_impressao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Flavia Rios Costa</cp:lastModifiedBy>
  <cp:lastPrinted>2015-10-09T14:55:50Z</cp:lastPrinted>
  <dcterms:created xsi:type="dcterms:W3CDTF">2013-07-30T15:20:59Z</dcterms:created>
  <dcterms:modified xsi:type="dcterms:W3CDTF">2015-10-26T13:36:18Z</dcterms:modified>
</cp:coreProperties>
</file>